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<sst xmlns="http://schemas.openxmlformats.org/spreadsheetml/2006/main" uniqueCount="1077">
  <si>
    <t xml:space="preserve">   ·   Прайс-лист «Коробки»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</si>
  <si>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</si>
  <si>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</si>
  <si>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</si>
  <si>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</si>
  <si>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</si>
  <si>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</si>
  <si>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20:03</t>
  </si>
  <si>
    <t>Категория</t>
  </si>
  <si>
    <t>Коробки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</si>
  <si>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</si>
  <si>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</si>
  <si>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</si>
  <si>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</si>
  <si>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</si>
  <si>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</si>
  <si>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</si>
  <si>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</si>
  <si>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</si>
  <si>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</si>
  <si>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</si>
  <si>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</si>
  <si>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</si>
  <si>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</si>
  <si>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</si>
  <si>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Цилиндры — 213 поз.</t>
  </si>
  <si>
    <t>197d2c67-9014-11ee-a8ad-00e01a6800eb#24571246-9014-11ee-a8ad-00e01a6800eb</t>
  </si>
  <si>
    <t>105196</t>
  </si>
  <si>
    <t>Коробка "Present" 3в1 (25,5*26см), Белый</t>
  </si>
  <si>
    <t>https://www.lavrpack.ru/local/templates/phoenix_v1/images_cache/thumbs/24a280afc3fecb30e9424a7a856d8353.webp?v=1790852984</t>
  </si>
  <si>
    <t>197d2c67-9014-11ee-a8ad-00e01a6800eb#323435ff-9014-11ee-a8ad-00e01a6800eb</t>
  </si>
  <si>
    <t>Коробка "Present" 3в1 (25,5*26см), Голубой</t>
  </si>
  <si>
    <t>https://www.lavrpack.ru/local/templates/phoenix_v1/images_cache/thumbs/559f319c767bc8743b7dfe5e3e02e50d.webp?v=1790852984</t>
  </si>
  <si>
    <t>197d2c67-9014-11ee-a8ad-00e01a6800eb#3928bb4c-9014-11ee-a8ad-00e01a6800eb</t>
  </si>
  <si>
    <t>Коробка "Present" 3в1 (25,5*26см), Зеленый</t>
  </si>
  <si>
    <t>https://www.lavrpack.ru/local/templates/phoenix_v1/images_cache/thumbs/b34e34d0d350bafcb5fc981adccfd997.webp?v=1790852984</t>
  </si>
  <si>
    <t>197d2c67-9014-11ee-a8ad-00e01a6800eb#47cdd29b-9014-11ee-a8ad-00e01a6800eb</t>
  </si>
  <si>
    <t>Коробка "Present" 3в1 (25,5*26см), Красный</t>
  </si>
  <si>
    <t>https://www.lavrpack.ru/local/templates/phoenix_v1/images_cache/thumbs/0183f546ab05f15b6a0845b56184c3f5.webp?v=1790852984</t>
  </si>
  <si>
    <t>197d2c67-9014-11ee-a8ad-00e01a6800eb#2b421212-9014-11ee-a8ad-00e01a6800eb</t>
  </si>
  <si>
    <t>Коробка "Present" 3в1 (25,5*26см), Персик</t>
  </si>
  <si>
    <t>https://www.lavrpack.ru/local/templates/phoenix_v1/images_cache/thumbs/a85ccf41a0b133ddc04ea1ade7370679.webp?v=1790838851</t>
  </si>
  <si>
    <t>197d2c67-9014-11ee-a8ad-00e01a6800eb#40bcbccb-9014-11ee-a8ad-00e01a6800eb</t>
  </si>
  <si>
    <t>Коробка "Present" 3в1 (25,5*26см), Розовый</t>
  </si>
  <si>
    <t>https://www.lavrpack.ru/local/templates/phoenix_v1/images_cache/thumbs/874979905b0ff94cce3d41cfcf22705d.webp?v=1790852984</t>
  </si>
  <si>
    <t>197d2c67-9014-11ee-a8ad-00e01a6800eb#4e4db47b-9014-11ee-a8ad-00e01a6800eb</t>
  </si>
  <si>
    <t>Коробка "Present" 3в1 (25,5*26см), Черный</t>
  </si>
  <si>
    <t>https://www.lavrpack.ru/local/templates/phoenix_v1/images_cache/thumbs/5c12a2b80a6188856d6b298fa2189476.webp?v=1790852984</t>
  </si>
  <si>
    <t>45500b9c-4b2b-11ee-bc2f-00e01a6800eb#96628991-4b2b-11ee-bc2f-00e01a6800eb</t>
  </si>
  <si>
    <t>103942</t>
  </si>
  <si>
    <t>Коробка цилиндр</t>
  </si>
  <si>
    <t>Китай, нежная сирень</t>
  </si>
  <si>
    <t>2 в 1 (D16×H16,5см.)</t>
  </si>
  <si>
    <t>https://www.lavrpack.ru/local/templates/phoenix_v1/images_cache/thumbs/8593e2aa33143751c5d758e26a97fc83.webp?v=1790852984</t>
  </si>
  <si>
    <t>45500b9c-4b2b-11ee-bc2f-00e01a6800eb#b16a49ef-4b2b-11ee-bc2f-00e01a6800eb</t>
  </si>
  <si>
    <t>Китай, нежно-розовый</t>
  </si>
  <si>
    <t>https://www.lavrpack.ru/local/templates/phoenix_v1/images_cache/thumbs/490c18656e93034cb669faec021b6c8c.webp?v=1790852984</t>
  </si>
  <si>
    <t>45500b9c-4b2b-11ee-bc2f-00e01a6800eb#4cfbdade-4b2b-11ee-bc2f-00e01a6800eb</t>
  </si>
  <si>
    <t>Китай, белый</t>
  </si>
  <si>
    <t>https://www.lavrpack.ru/local/templates/phoenix_v1/images_cache/thumbs/519af5080d523a3b038ce85016c4321e.webp?v=1790852984</t>
  </si>
  <si>
    <t>6db11215-d494-11ee-a0ad-00e01a6800eb#338d2c86-d530-11ee-a0ad-00e01a6800eb</t>
  </si>
  <si>
    <t>106438</t>
  </si>
  <si>
    <t>Китай, Мятный</t>
  </si>
  <si>
    <t>2в1 (15×20см.) с золотой полосой</t>
  </si>
  <si>
    <t>https://www.lavrpack.ru/local/templates/phoenix_v1/images_cache/thumbs/d341a8d11b34bcff02e96ca7ccb7f6ee.webp?v=1790852984</t>
  </si>
  <si>
    <t>e35f2fe3-f726-11ee-9f05-00e01a6800eb#f29319d3-f726-11ee-9f05-00e01a6800eb</t>
  </si>
  <si>
    <t>107155</t>
  </si>
  <si>
    <t>Китай, Золотые полосы на розовом</t>
  </si>
  <si>
    <t>2в1 (D15×H20см.)</t>
  </si>
  <si>
    <t>https://www.lavrpack.ru/local/templates/phoenix_v1/images_cache/thumbs/d947a8bb1488b056c0a92afd9b3c4a20.webp?v=1790852984</t>
  </si>
  <si>
    <t>b197389f-7f2c-11ec-b73f-0018e40a3af2#3ac8cf6f-69b6-11ee-a8ad-00e01a6800eb</t>
  </si>
  <si>
    <t>62434</t>
  </si>
  <si>
    <t>Китай, Розовый</t>
  </si>
  <si>
    <t>3 в 1(18×17,2 см.)</t>
  </si>
  <si>
    <t>https://www.lavrpack.ru/local/templates/phoenix_v1/images_cache/thumbs/4a6e691d9f17ff8053fa23593c0fe1f6.webp?v=1790838851</t>
  </si>
  <si>
    <t>ed5b5c8e-1198-11f1-ab4e-22344d083d2c#002bc306-1199-11f1-ab4e-22344d083d2c</t>
  </si>
  <si>
    <t>117342</t>
  </si>
  <si>
    <t>For you Розовое (4829083)</t>
  </si>
  <si>
    <t>3в1 (24.5×12.2см)</t>
  </si>
  <si>
    <t>https://www.lavrpack.ru/local/templates/phoenix_v1/images_cache/thumbs/a84d4c367714c6dfcf867e7409958858.webp?v=1790852984</t>
  </si>
  <si>
    <t>ed5b5c8e-1198-11f1-ab4e-22344d083d2c#105eb3c8-1199-11f1-ab4e-22344d083d2c</t>
  </si>
  <si>
    <t>With Love Сиреневое (4829082)</t>
  </si>
  <si>
    <t>https://www.lavrpack.ru/local/templates/phoenix_v1/images_cache/thumbs/730bc9c273729d4b03447ed3f98034ae.webp?v=1790838851</t>
  </si>
  <si>
    <t>cfad57dd-7f2a-11ec-b73f-0018e40a3af2#f0c3b987-f727-11ee-9f05-00e01a6800eb</t>
  </si>
  <si>
    <t>36532</t>
  </si>
  <si>
    <t>Китай, Сливовый</t>
  </si>
  <si>
    <t>5 в 1 (32×21см.)</t>
  </si>
  <si>
    <t>https://www.lavrpack.ru/local/templates/phoenix_v1/images_cache/thumbs/5ac288eee86d8e91441caa29fc79bcb6.webp?v=1790852984</t>
  </si>
  <si>
    <t>cfad57dd-7f2a-11ec-b73f-0018e40a3af2#b088f0e9-4b0c-11ee-bc2f-00e01a6800eb</t>
  </si>
  <si>
    <t>Китай, Нежно-голубой</t>
  </si>
  <si>
    <t>https://www.lavrpack.ru/local/templates/phoenix_v1/images_cache/thumbs/6dd1a613db5ba1f3364a60bce62fc142.webp?v=1790838851</t>
  </si>
  <si>
    <t>cfad57dd-7f2a-11ec-b73f-0018e40a3af2#8d4779af-1199-11f1-ab4e-22344d083d2c</t>
  </si>
  <si>
    <t>Китай, Красный (88030498)</t>
  </si>
  <si>
    <t>https://www.lavrpack.ru/local/templates/phoenix_v1/images_cache/thumbs/ea4a9ac531f892ffd3b0649d46142bba.webp?v=1790852984</t>
  </si>
  <si>
    <t>cfad57dd-7f2a-11ec-b73f-0018e40a3af2#be2cf39b-4b0c-11ee-bc2f-00e01a6800eb</t>
  </si>
  <si>
    <t>Китай, Пыльно-розовый</t>
  </si>
  <si>
    <t>https://www.lavrpack.ru/local/templates/phoenix_v1/images_cache/thumbs/2ff248c67003f674ac7d682ea0f38cc1.webp?v=1790852984</t>
  </si>
  <si>
    <t>cfad57dd-7f2a-11ec-b73f-0018e40a3af2#e266e4c7-4b0c-11ee-bc2f-00e01a6800eb</t>
  </si>
  <si>
    <t>Китай, Белый</t>
  </si>
  <si>
    <t>https://www.lavrpack.ru/local/templates/phoenix_v1/images_cache/thumbs/93f91a8a4b3d59e95e15302118e4004b.webp?v=1790852984</t>
  </si>
  <si>
    <t>a7801ccb-329b-11ee-9127-00e01a6800eb#a9b917aa-9cfb-11ef-ab3b-22344d083d2c</t>
  </si>
  <si>
    <t>103470</t>
  </si>
  <si>
    <t>матовые (без крышки), Морозное утро</t>
  </si>
  <si>
    <t>16×15</t>
  </si>
  <si>
    <t>https://www.lavrpack.ru/local/templates/phoenix_v1/images_cache/thumbs/392fb5e6ac90568ba299afa6007592d8.webp?v=1790852984</t>
  </si>
  <si>
    <t>a7801ccb-329b-11ee-9127-00e01a6800eb#905b285a-9cfb-11ef-ab3b-22344d083d2c</t>
  </si>
  <si>
    <t>матовые (без крышки), Аквамарин</t>
  </si>
  <si>
    <t>https://www.lavrpack.ru/local/templates/phoenix_v1/images_cache/thumbs/2d2d866d36a87a63d5d73d2b31ebae5d.webp?v=1790852984</t>
  </si>
  <si>
    <t>a7801ccb-329b-11ee-9127-00e01a6800eb#da78d004-9cfb-11ef-ab3b-22344d083d2c</t>
  </si>
  <si>
    <t>матовые (без крышки), Лаванда</t>
  </si>
  <si>
    <t>https://www.lavrpack.ru/local/templates/phoenix_v1/images_cache/thumbs/ee4301f2b13941ba65af64f4c06b18c2.webp?v=1790852984</t>
  </si>
  <si>
    <t>a7801ccb-329b-11ee-9127-00e01a6800eb#ce85fd01-9cfb-11ef-ab3b-22344d083d2c</t>
  </si>
  <si>
    <t>матовые (без крышки), Лайм</t>
  </si>
  <si>
    <t>https://www.lavrpack.ru/local/templates/phoenix_v1/images_cache/thumbs/5df759a87d4d801a1f76a0f975cec7de.webp?v=1790838851</t>
  </si>
  <si>
    <t>a7801ccb-329b-11ee-9127-00e01a6800eb#c843b698-9cfb-11ef-ab3b-22344d083d2c</t>
  </si>
  <si>
    <t>матовые (без крышки), Шоколад</t>
  </si>
  <si>
    <t>https://www.lavrpack.ru/local/templates/phoenix_v1/images_cache/thumbs/5fe121df0e703618736204e0d8c99da7.webp?v=1790852984</t>
  </si>
  <si>
    <t>a7801ccb-329b-11ee-9127-00e01a6800eb#bbb6e6af-9cfb-11ef-ab3b-22344d083d2c</t>
  </si>
  <si>
    <t>матовые (без крышки), Фуксия</t>
  </si>
  <si>
    <t>https://www.lavrpack.ru/local/templates/phoenix_v1/images_cache/thumbs/c3e2692eea6637eda403771de169a2c1.webp?v=1790852984</t>
  </si>
  <si>
    <t>a7801ccb-329b-11ee-9127-00e01a6800eb#afbf70a4-9cfb-11ef-ab3b-22344d083d2c</t>
  </si>
  <si>
    <t>матовые (без крышки), Лимон</t>
  </si>
  <si>
    <t>https://www.lavrpack.ru/local/templates/phoenix_v1/images_cache/thumbs/d0adba85590968045bfc312602af44a3.webp?v=1790852984</t>
  </si>
  <si>
    <t>a7801ccb-329b-11ee-9127-00e01a6800eb#6ac290d7-9cfb-11ef-ab3b-22344d083d2c</t>
  </si>
  <si>
    <t>матовые (без крышки), Мята</t>
  </si>
  <si>
    <t>https://www.lavrpack.ru/local/templates/phoenix_v1/images_cache/thumbs/5229a1634ed0c5219bf30942d835863f.webp?v=1790852984</t>
  </si>
  <si>
    <t>9599615c-3782-11ef-ab44-22344d083d2c#d57ccdd7-3782-11ef-ab44-22344d083d2c</t>
  </si>
  <si>
    <t>108337</t>
  </si>
  <si>
    <t>Коробка цилиндр 3в1 матовая, Аквамарин</t>
  </si>
  <si>
    <t>https://www.lavrpack.ru/local/templates/phoenix_v1/images_cache/thumbs/6f6e05867787761b61901354ba284fb5.webp?v=1790852984</t>
  </si>
  <si>
    <t>9599615c-3782-11ef-ab44-22344d083d2c#e25ade74-3798-11ef-ab44-22344d083d2c</t>
  </si>
  <si>
    <t>Коробка цилиндр 3в1 матовая, Белый</t>
  </si>
  <si>
    <t>https://www.lavrpack.ru/local/templates/phoenix_v1/images_cache/thumbs/1091b22b8ebf6a09b4a0a2604e41f2ec.webp?v=1790852984</t>
  </si>
  <si>
    <t>9599615c-3782-11ef-ab44-22344d083d2c#4a845315-3783-11ef-ab44-22344d083d2c</t>
  </si>
  <si>
    <t>Коробка цилиндр 3в1 матовая, Бордовый</t>
  </si>
  <si>
    <t>https://www.lavrpack.ru/local/templates/phoenix_v1/images_cache/thumbs/06a6eaf3c94a1b8a7f4a6d5e7547491d.webp?v=1790852984</t>
  </si>
  <si>
    <t>9599615c-3782-11ef-ab44-22344d083d2c#eccec6ad-3782-11ef-ab44-22344d083d2c</t>
  </si>
  <si>
    <t>Коробка цилиндр 3в1 матовая, Голубой</t>
  </si>
  <si>
    <t>https://www.lavrpack.ru/local/templates/phoenix_v1/images_cache/thumbs/82aff9e81a6b6dbfe58c94abfebcea25.webp?v=1790852984</t>
  </si>
  <si>
    <t>9599615c-3782-11ef-ab44-22344d083d2c#5cf3ccb4-3785-11ef-ab44-22344d083d2c</t>
  </si>
  <si>
    <t>Коробка цилиндр 3в1 матовая, Еловый</t>
  </si>
  <si>
    <t>https://www.lavrpack.ru/local/templates/phoenix_v1/images_cache/thumbs/fdd41d0df8668b6423a536a815e8c3fd.webp?v=1790852984</t>
  </si>
  <si>
    <t>9599615c-3782-11ef-ab44-22344d083d2c#4408ef64-3783-11ef-ab44-22344d083d2c</t>
  </si>
  <si>
    <t>Коробка цилиндр 3в1 матовая, Красный</t>
  </si>
  <si>
    <t>https://www.lavrpack.ru/local/templates/phoenix_v1/images_cache/thumbs/b099374994828f9e7a99b3b231b524a6.webp?v=1790852984</t>
  </si>
  <si>
    <t>9599615c-3782-11ef-ab44-22344d083d2c#b3b22434-3798-11ef-ab44-22344d083d2c</t>
  </si>
  <si>
    <t>Коробка цилиндр 3в1 матовая, Лавандовый</t>
  </si>
  <si>
    <t>https://www.lavrpack.ru/local/templates/phoenix_v1/images_cache/thumbs/11c1a2d447c0bfbb06d3e844c4e76a39.webp?v=1790852984</t>
  </si>
  <si>
    <t>9599615c-3782-11ef-ab44-22344d083d2c#e545fbbc-3782-11ef-ab44-22344d083d2c</t>
  </si>
  <si>
    <t>Коробка цилиндр 3в1 матовая, Лазурь</t>
  </si>
  <si>
    <t>https://www.lavrpack.ru/local/templates/phoenix_v1/images_cache/thumbs/c5e6b6c3547060351160e54af0a76fd1.webp?v=1790852984</t>
  </si>
  <si>
    <t>9599615c-3782-11ef-ab44-22344d083d2c#4d5f0dff-3785-11ef-ab44-22344d083d2c</t>
  </si>
  <si>
    <t>Коробка цилиндр 3в1 матовая, Лайм</t>
  </si>
  <si>
    <t>https://www.lavrpack.ru/local/templates/phoenix_v1/images_cache/thumbs/9e34838d3756bd5e0145563fd0164402.webp?v=1790852984</t>
  </si>
  <si>
    <t>9599615c-3782-11ef-ab44-22344d083d2c#4d5f0def-3785-11ef-ab44-22344d083d2c</t>
  </si>
  <si>
    <t>Коробка цилиндр 3в1 матовая, Лимон</t>
  </si>
  <si>
    <t>https://www.lavrpack.ru/local/templates/phoenix_v1/images_cache/thumbs/eaed450c04b8f251f5cb09be710a7184.webp?v=1790852984</t>
  </si>
  <si>
    <t>9599615c-3782-11ef-ab44-22344d083d2c#3bd21971-3783-11ef-ab44-22344d083d2c</t>
  </si>
  <si>
    <t>Коробка цилиндр 3в1 матовая, Мандарин</t>
  </si>
  <si>
    <t>https://www.lavrpack.ru/local/templates/phoenix_v1/images_cache/thumbs/6d3c72b02595ce029c9b9412ada60a0e.webp?v=1790852984</t>
  </si>
  <si>
    <t>9599615c-3782-11ef-ab44-22344d083d2c#dd590c97-3782-11ef-ab44-22344d083d2c</t>
  </si>
  <si>
    <t>Коробка цилиндр 3в1 матовая, Морозное утро</t>
  </si>
  <si>
    <t>https://www.lavrpack.ru/local/templates/phoenix_v1/images_cache/thumbs/d82853612bd9b890356925cec1750478.webp?v=1790852984</t>
  </si>
  <si>
    <t>9599615c-3782-11ef-ab44-22344d083d2c#984e479d-3798-11ef-ab44-22344d083d2c</t>
  </si>
  <si>
    <t>Коробка цилиндр 3в1 матовая, Мохито</t>
  </si>
  <si>
    <t>https://www.lavrpack.ru/local/templates/phoenix_v1/images_cache/thumbs/32794a06347087cea0715cba4762c89b.webp?v=1790852984</t>
  </si>
  <si>
    <t>9599615c-3782-11ef-ab44-22344d083d2c#dd590ca7-3782-11ef-ab44-22344d083d2c</t>
  </si>
  <si>
    <t>Коробка цилиндр 3в1 матовая, Мята</t>
  </si>
  <si>
    <t>https://www.lavrpack.ru/local/templates/phoenix_v1/images_cache/thumbs/53a89675d94a1ad55ae5abcee7051407.webp?v=1790852984</t>
  </si>
  <si>
    <t>9599615c-3782-11ef-ab44-22344d083d2c#4408ef54-3783-11ef-ab44-22344d083d2c</t>
  </si>
  <si>
    <t>Коробка цилиндр 3в1 матовая, Оранжевый</t>
  </si>
  <si>
    <t>https://www.lavrpack.ru/local/templates/phoenix_v1/images_cache/thumbs/7645cc0a3ac43413020f6d35f08dfdad.webp?v=1790852984</t>
  </si>
  <si>
    <t>9599615c-3782-11ef-ab44-22344d083d2c#f3eeaa90-3782-11ef-ab44-22344d083d2c</t>
  </si>
  <si>
    <t>Коробка цилиндр 3в1 матовая, Синий</t>
  </si>
  <si>
    <t>https://www.lavrpack.ru/local/templates/phoenix_v1/images_cache/thumbs/5bd9945b9add589a146d8863991494f3.webp?v=1790852984</t>
  </si>
  <si>
    <t>9599615c-3782-11ef-ab44-22344d083d2c#cd6b3d12-3798-11ef-ab44-22344d083d2c</t>
  </si>
  <si>
    <t>Коробка цилиндр 3в1 матовая, Сирень</t>
  </si>
  <si>
    <t>https://www.lavrpack.ru/local/templates/phoenix_v1/images_cache/thumbs/065ca6a584990ac158afdd6f2e49c6ab.webp?v=1790852984</t>
  </si>
  <si>
    <t>9599615c-3782-11ef-ab44-22344d083d2c#ac1b09c0-3798-11ef-ab44-22344d083d2c</t>
  </si>
  <si>
    <t>Коробка цилиндр 3в1 матовая, Фиолетовый</t>
  </si>
  <si>
    <t>https://www.lavrpack.ru/local/templates/phoenix_v1/images_cache/thumbs/2659a350feda6de3323b7d077a23b037.webp?v=1790852984</t>
  </si>
  <si>
    <t>9599615c-3782-11ef-ab44-22344d083d2c#cda08fd2-3782-11ef-ab44-22344d083d2c</t>
  </si>
  <si>
    <t>Коробка цилиндр 3в1 матовая, Фуксия</t>
  </si>
  <si>
    <t>https://www.lavrpack.ru/local/templates/phoenix_v1/images_cache/thumbs/0f4c16c0d31377194456f1ce9a6803af.webp?v=1790852984</t>
  </si>
  <si>
    <t>9599615c-3782-11ef-ab44-22344d083d2c#f33174be-3798-11ef-ab44-22344d083d2c</t>
  </si>
  <si>
    <t>Коробка цилиндр 3в1 матовая, Черный</t>
  </si>
  <si>
    <t>https://www.lavrpack.ru/local/templates/phoenix_v1/images_cache/thumbs/4204abdc9b4c3d2f3adf51566c9d343f.webp?v=1790852984</t>
  </si>
  <si>
    <t>9599615c-3782-11ef-ab44-22344d083d2c#eb3d5f85-3798-11ef-ab44-22344d083d2c</t>
  </si>
  <si>
    <t>Коробка цилиндр 3в1 матовая, Шоколад</t>
  </si>
  <si>
    <t>https://www.lavrpack.ru/local/templates/phoenix_v1/images_cache/thumbs/3754a57239fffcd9380d26f4855c4f1e.webp?v=1790852984</t>
  </si>
  <si>
    <t>9599615c-3782-11ef-ab44-22344d083d2c#35840296-3783-11ef-ab44-22344d083d2c</t>
  </si>
  <si>
    <t>Коробка цилиндр 3в1 матовая, Янтарь</t>
  </si>
  <si>
    <t>https://www.lavrpack.ru/local/templates/phoenix_v1/images_cache/thumbs/68256648ed2916efe46788b40280fe5b.webp?v=1790852984</t>
  </si>
  <si>
    <t>490a82a6-ce7c-11ef-ab3c-22344d083d2c#9c264835-ce7c-11ef-ab3c-22344d083d2c</t>
  </si>
  <si>
    <t>110929</t>
  </si>
  <si>
    <t>Коробка цилиндр 5в1 (завальцованная), Аквамарин</t>
  </si>
  <si>
    <t>https://www.lavrpack.ru/local/templates/phoenix_v1/images_cache/thumbs/72fd28cf60d908a6412b2b9f1519643c.webp?v=1790852984</t>
  </si>
  <si>
    <t>490a82a6-ce7c-11ef-ab3c-22344d083d2c#6d499dd1-ce7c-11ef-ab3c-22344d083d2c</t>
  </si>
  <si>
    <t>Коробка цилиндр 5в1 (завальцованная), Алый</t>
  </si>
  <si>
    <t>https://www.lavrpack.ru/local/templates/phoenix_v1/images_cache/thumbs/6245ca84c36d4d9ffba0f77d53b8c8e5.webp?v=1790852984</t>
  </si>
  <si>
    <t>490a82a6-ce7c-11ef-ab3c-22344d083d2c#a519d2cb-fb71-11f0-ab4d-22344d083d2c</t>
  </si>
  <si>
    <t>Коробка цилиндр 5в1 (завальцованная), Бархатный зеленый</t>
  </si>
  <si>
    <t>https://www.lavrpack.ru/local/templates/phoenix_v1/images_cache/thumbs/6eedde8a3eb640d398f3ce230dac6d01.webp?v=1790852984</t>
  </si>
  <si>
    <t>490a82a6-ce7c-11ef-ab3c-22344d083d2c#8f2bcb2a-ce7c-11ef-ab3c-22344d083d2c</t>
  </si>
  <si>
    <t>Коробка цилиндр 5в1 (завальцованная), Белый</t>
  </si>
  <si>
    <t>https://www.lavrpack.ru/local/templates/phoenix_v1/images_cache/thumbs/1302ebddc0a22e637670d8e4a40c30d3.webp?v=1790778173</t>
  </si>
  <si>
    <t>490a82a6-ce7c-11ef-ab3c-22344d083d2c#55c2b7e4-fb71-11f0-ab4d-22344d083d2c</t>
  </si>
  <si>
    <t>Коробка цилиндр 5в1 (завальцованная), Бордовый</t>
  </si>
  <si>
    <t>https://www.lavrpack.ru/local/templates/phoenix_v1/images_cache/thumbs/b45db813b26728443a7ce79ef6e489cd.webp?v=1790838851</t>
  </si>
  <si>
    <t>490a82a6-ce7c-11ef-ab3c-22344d083d2c#2c7065c7-cf33-11ef-ab3c-22344d083d2c</t>
  </si>
  <si>
    <t>Коробка цилиндр 5в1 (завальцованная), Бургундия</t>
  </si>
  <si>
    <t>https://www.lavrpack.ru/local/templates/phoenix_v1/images_cache/thumbs/51aa4b82d7e0bc30a3fa1497dafeee8b.webp?v=1790852984</t>
  </si>
  <si>
    <t>490a82a6-ce7c-11ef-ab3c-22344d083d2c#47323777-fb71-11f0-ab4d-22344d083d2c</t>
  </si>
  <si>
    <t>Коробка цилиндр 5в1 (завальцованная), Голубое небо</t>
  </si>
  <si>
    <t>https://www.lavrpack.ru/local/templates/phoenix_v1/images_cache/thumbs/a6e7fb8eacfce7431ee73cbb3a540f75.webp?v=1790852984</t>
  </si>
  <si>
    <t>490a82a6-ce7c-11ef-ab3c-22344d083d2c#0d8e0ca4-00c7-11f1-ab4d-22344d083d2c</t>
  </si>
  <si>
    <t>Коробка цилиндр 5в1 (завальцованная), Горный туман</t>
  </si>
  <si>
    <t>490a82a6-ce7c-11ef-ab3c-22344d083d2c#b774bc44-fb71-11f0-ab4d-22344d083d2c</t>
  </si>
  <si>
    <t>Коробка цилиндр 5в1 (завальцованная), Желтый</t>
  </si>
  <si>
    <t>https://www.lavrpack.ru/local/templates/phoenix_v1/images_cache/thumbs/0cda76835bc59b34d790df0dda7a61ce.webp?v=1790852984</t>
  </si>
  <si>
    <t>490a82a6-ce7c-11ef-ab3c-22344d083d2c#259d40c2-15f7-11f1-ab4e-22344d083d2c</t>
  </si>
  <si>
    <t>Коробка цилиндр 5в1 (завальцованная), Зеленый чай</t>
  </si>
  <si>
    <t>490a82a6-ce7c-11ef-ab3c-22344d083d2c#46d7f325-cf36-11ef-ab3c-22344d083d2c</t>
  </si>
  <si>
    <t>Коробка цилиндр 5в1 (завальцованная), Индиго</t>
  </si>
  <si>
    <t>https://www.lavrpack.ru/local/templates/phoenix_v1/images_cache/thumbs/3b50ef9c5991241e1d8ad8281427bb73.webp?v=1790852984</t>
  </si>
  <si>
    <t>490a82a6-ce7c-11ef-ab3c-22344d083d2c#c1c32f36-cf33-11ef-ab3c-22344d083d2c</t>
  </si>
  <si>
    <t>Коробка цилиндр 5в1 (завальцованная), Каролина Блю</t>
  </si>
  <si>
    <t>https://www.lavrpack.ru/local/templates/phoenix_v1/images_cache/thumbs/551333829ca68dc1d70fb7ae83f182dc.webp?v=1790852984</t>
  </si>
  <si>
    <t>490a82a6-ce7c-11ef-ab3c-22344d083d2c#526ecb69-cf33-11ef-ab3c-22344d083d2c</t>
  </si>
  <si>
    <t>Коробка цилиндр 5в1 (завальцованная), Крафт</t>
  </si>
  <si>
    <t>https://www.lavrpack.ru/local/templates/phoenix_v1/images_cache/thumbs/e4102d133bb35d5e0bafb5ce0066e58d.webp?v=1790852984</t>
  </si>
  <si>
    <t>490a82a6-ce7c-11ef-ab3c-22344d083d2c#6b276476-cf36-11ef-ab3c-22344d083d2c</t>
  </si>
  <si>
    <t>Коробка цилиндр 5в1 (завальцованная), Лаванда</t>
  </si>
  <si>
    <t>https://www.lavrpack.ru/local/templates/phoenix_v1/images_cache/thumbs/d94e7b2551a43f4aed5ef6a05a182ad6.webp?v=1790778173</t>
  </si>
  <si>
    <t>490a82a6-ce7c-11ef-ab3c-22344d083d2c#b33b84da-cf33-11ef-ab3c-22344d083d2c</t>
  </si>
  <si>
    <t>Коробка цилиндр 5в1 (завальцованная), Мокрый асфальт</t>
  </si>
  <si>
    <t>https://www.lavrpack.ru/local/templates/phoenix_v1/images_cache/thumbs/027928f60d6e04970152d1e9e704848b.webp?v=1790852984</t>
  </si>
  <si>
    <t>490a82a6-ce7c-11ef-ab3c-22344d083d2c#2b991e7a-15f7-11f1-ab4e-22344d083d2c</t>
  </si>
  <si>
    <t>Коробка цилиндр 5в1 (завальцованная), Персик</t>
  </si>
  <si>
    <t>490a82a6-ce7c-11ef-ab3c-22344d083d2c#14d3c757-fb72-11f0-ab4d-22344d083d2c</t>
  </si>
  <si>
    <t>Коробка цилиндр 5в1 (завальцованная), Персиково-розовый</t>
  </si>
  <si>
    <t>https://www.lavrpack.ru/local/templates/phoenix_v1/images_cache/thumbs/3d123cc76c2e6c7df9fcb66c35a0a53e.webp?v=1790778173</t>
  </si>
  <si>
    <t>490a82a6-ce7c-11ef-ab3c-22344d083d2c#31a5ba7a-fb72-11f0-ab4d-22344d083d2c</t>
  </si>
  <si>
    <t>Коробка цилиндр 5в1 (завальцованная), Роял блю</t>
  </si>
  <si>
    <t>https://www.lavrpack.ru/local/templates/phoenix_v1/images_cache/thumbs/954c95ca29ac32cf0add66528805c76f.webp?v=1790852984</t>
  </si>
  <si>
    <t>490a82a6-ce7c-11ef-ab3c-22344d083d2c#fd81f0d8-fb71-11f0-ab4d-22344d083d2c</t>
  </si>
  <si>
    <t>Коробка цилиндр 5в1 (завальцованная), Скай блю</t>
  </si>
  <si>
    <t>https://www.lavrpack.ru/local/templates/phoenix_v1/images_cache/thumbs/1b10641d892c4873cb4edde0b6e86c83.webp?v=1790852984</t>
  </si>
  <si>
    <t>490a82a6-ce7c-11ef-ab3c-22344d083d2c#6490d5ad-ce7c-11ef-ab3c-22344d083d2c</t>
  </si>
  <si>
    <t>Коробка цилиндр 5в1 (завальцованная), Сливочный</t>
  </si>
  <si>
    <t>https://www.lavrpack.ru/local/templates/phoenix_v1/images_cache/thumbs/0ca40fbf13ac42a8b9aceaee84060dfc.webp?v=1790778173</t>
  </si>
  <si>
    <t>490a82a6-ce7c-11ef-ab3c-22344d083d2c#569a5a8b-ce7c-11ef-ab3c-22344d083d2c</t>
  </si>
  <si>
    <t>Коробка цилиндр 5в1 (завальцованная), Тиффани</t>
  </si>
  <si>
    <t>https://www.lavrpack.ru/local/templates/phoenix_v1/images_cache/thumbs/2fb8d3be4e3aa9129a95a33702a7942c.webp?v=1790852984</t>
  </si>
  <si>
    <t>490a82a6-ce7c-11ef-ab3c-22344d083d2c#44daf362-fb72-11f0-ab4d-22344d083d2c</t>
  </si>
  <si>
    <t>Коробка цилиндр 5в1 (завальцованная), Фуксия</t>
  </si>
  <si>
    <t>https://www.lavrpack.ru/local/templates/phoenix_v1/images_cache/thumbs/0f6085dd58529c442efac48107486df8.webp?v=1790852984</t>
  </si>
  <si>
    <t>490a82a6-ce7c-11ef-ab3c-22344d083d2c#510d9bc9-fb72-11f0-ab4d-22344d083d2c</t>
  </si>
  <si>
    <t>Коробка цилиндр 5в1 (завальцованная), Черный</t>
  </si>
  <si>
    <t>https://www.lavrpack.ru/local/templates/phoenix_v1/images_cache/thumbs/0d9c6303ed0dd3a91e691470f86c231a.webp?v=1790852984</t>
  </si>
  <si>
    <t>e1f5c8fa-9dff-11f0-ab48-22344d083d2c#11480671-9e00-11f0-ab48-22344d083d2c</t>
  </si>
  <si>
    <t>115168</t>
  </si>
  <si>
    <t>Коробка цилиндр 5в1 (D30/H30, без крышки), Аквамарин</t>
  </si>
  <si>
    <t>https://www.lavrpack.ru/local/templates/phoenix_v1/images_cache/thumbs/0e121d63d33db99c24aaf1776086fd49.webp?v=1790858457</t>
  </si>
  <si>
    <t>e1f5c8fa-9dff-11f0-ab48-22344d083d2c#7075290c-9e00-11f0-ab48-22344d083d2c</t>
  </si>
  <si>
    <t>Коробка цилиндр 5в1 (D30/H30, без крышки), Александрит</t>
  </si>
  <si>
    <t>https://www.lavrpack.ru/local/templates/phoenix_v1/images_cache/thumbs/752d3f3eec4e57ae4123e2f7d71c9797.webp?v=1790858457</t>
  </si>
  <si>
    <t>e1f5c8fa-9dff-11f0-ab48-22344d083d2c#33ebd865-9e00-11f0-ab48-22344d083d2c</t>
  </si>
  <si>
    <t>Коробка цилиндр 5в1 (D30/H30, без крышки), Белый</t>
  </si>
  <si>
    <t>https://www.lavrpack.ru/local/templates/phoenix_v1/images_cache/thumbs/bcea514dec423e5dab0cd3b2cd35051c.webp?v=1790858457</t>
  </si>
  <si>
    <t>e1f5c8fa-9dff-11f0-ab48-22344d083d2c#1e1463db-9e00-11f0-ab48-22344d083d2c</t>
  </si>
  <si>
    <t>Коробка цилиндр 5в1 (D30/H30, без крышки), Зеленый</t>
  </si>
  <si>
    <t>https://www.lavrpack.ru/local/templates/phoenix_v1/images_cache/thumbs/565e722b131a3715312a67a1b398d680.webp?v=1790852984</t>
  </si>
  <si>
    <t>e1f5c8fa-9dff-11f0-ab48-22344d083d2c#fc4b2ff5-9dff-11f0-ab48-22344d083d2c</t>
  </si>
  <si>
    <t>Коробка цилиндр 5в1 (D30/H30, без крышки), Красный</t>
  </si>
  <si>
    <t>https://www.lavrpack.ru/local/templates/phoenix_v1/images_cache/thumbs/c6bdcd4b7804706f868a70232d27fb66.webp?v=1790852984</t>
  </si>
  <si>
    <t>e1f5c8fa-9dff-11f0-ab48-22344d083d2c#5744d80d-9e00-11f0-ab48-22344d083d2c</t>
  </si>
  <si>
    <t>Коробка цилиндр 5в1 (D30/H30, без крышки), Крафт</t>
  </si>
  <si>
    <t>https://www.lavrpack.ru/local/templates/phoenix_v1/images_cache/thumbs/8332838fbbb1410a14ef44878e1961fd.webp?v=1790852984</t>
  </si>
  <si>
    <t>e1f5c8fa-9dff-11f0-ab48-22344d083d2c#248372b1-9e00-11f0-ab48-22344d083d2c</t>
  </si>
  <si>
    <t>Коробка цилиндр 5в1 (D30/H30, без крышки), Кремовый</t>
  </si>
  <si>
    <t>https://www.lavrpack.ru/local/templates/phoenix_v1/images_cache/thumbs/45399c7d7fcd0ace176c147a0a4e4a12.webp?v=1790858457</t>
  </si>
  <si>
    <t>e1f5c8fa-9dff-11f0-ab48-22344d083d2c#0940743d-9e00-11f0-ab48-22344d083d2c</t>
  </si>
  <si>
    <t>Коробка цилиндр 5в1 (D30/H30, без крышки), Лагуна</t>
  </si>
  <si>
    <t>https://www.lavrpack.ru/local/templates/phoenix_v1/images_cache/thumbs/63e3683da2041976a2404ec358067615.webp?v=1790852984</t>
  </si>
  <si>
    <t>e1f5c8fa-9dff-11f0-ab48-22344d083d2c#2c5b7e33-9e00-11f0-ab48-22344d083d2c</t>
  </si>
  <si>
    <t>Коробка цилиндр 5в1 (D30/H30, без крышки), Лиловая дымка</t>
  </si>
  <si>
    <t>https://www.lavrpack.ru/local/templates/phoenix_v1/images_cache/thumbs/37f43527e33a6a5bd0ee19e82f3a6d34.webp?v=1790852984</t>
  </si>
  <si>
    <t>e1f5c8fa-9dff-11f0-ab48-22344d083d2c#4199f95b-9e00-11f0-ab48-22344d083d2c</t>
  </si>
  <si>
    <t>Коробка цилиндр 5в1 (D30/H30, без крышки), Медовая дыня</t>
  </si>
  <si>
    <t>https://www.lavrpack.ru/local/templates/phoenix_v1/images_cache/thumbs/6b2b64d5ce2c1ff80399e2fb1db56e22.webp?v=1790858457</t>
  </si>
  <si>
    <t>e1f5c8fa-9dff-11f0-ab48-22344d083d2c#64398de3-9e00-11f0-ab48-22344d083d2c</t>
  </si>
  <si>
    <t>Коробка цилиндр 5в1 (D30/H30, без крышки), Персиковый</t>
  </si>
  <si>
    <t>https://www.lavrpack.ru/local/templates/phoenix_v1/images_cache/thumbs/08bbe4e38dcb48a467ec1d4918d2a322.webp?v=1790858457</t>
  </si>
  <si>
    <t>e1f5c8fa-9dff-11f0-ab48-22344d083d2c#5133909c-9e00-11f0-ab48-22344d083d2c</t>
  </si>
  <si>
    <t>Коробка цилиндр 5в1 (D30/H30, без крышки), Розовый</t>
  </si>
  <si>
    <t>https://www.lavrpack.ru/local/templates/phoenix_v1/images_cache/thumbs/77ac28e2b7bdb32db36231814abab90b.webp?v=1790858457</t>
  </si>
  <si>
    <t>e1f5c8fa-9dff-11f0-ab48-22344d083d2c#4810ac3c-9e00-11f0-ab48-22344d083d2c</t>
  </si>
  <si>
    <t>Коробка цилиндр 5в1 (D30/H30, без крышки), Фуксия</t>
  </si>
  <si>
    <t>https://www.lavrpack.ru/local/templates/phoenix_v1/images_cache/thumbs/10f33b7d9675b797c0461e2c7c7c3b32.webp?v=1790838851</t>
  </si>
  <si>
    <t>0fcee0f7-219b-11f0-ab40-22344d083d2c#abad4706-67c6-11f0-ab47-22344d083d2c</t>
  </si>
  <si>
    <t>112481</t>
  </si>
  <si>
    <t>Коробка цилиндр 5в1 перламутр, Красный</t>
  </si>
  <si>
    <t>https://www.lavrpack.ru/local/templates/phoenix_v1/images_cache/thumbs/2e44902c7caa32863dea8ccec72c46e6.webp?v=1790852984</t>
  </si>
  <si>
    <t>0fcee0f7-219b-11f0-ab40-22344d083d2c#9d79652d-67c6-11f0-ab47-22344d083d2c</t>
  </si>
  <si>
    <t>Коробка цилиндр 5в1 перламутр, Оливка</t>
  </si>
  <si>
    <t>https://www.lavrpack.ru/local/templates/phoenix_v1/images_cache/thumbs/dfbe4e181125b8cc816d7cdacecd5586.webp?v=1790852984</t>
  </si>
  <si>
    <t>5fb7bf2c-9654-11ed-bb4b-00e01a6800eb#d5b84686-b124-11ee-a8ad-00e01a6800eb</t>
  </si>
  <si>
    <t>78035</t>
  </si>
  <si>
    <t>Коробка цилиндр 5в1, Александрит</t>
  </si>
  <si>
    <t>https://www.lavrpack.ru/local/templates/phoenix_v1/images_cache/thumbs/38aec89bbf8550a131abc59a0490c175.webp?v=1790852984</t>
  </si>
  <si>
    <t>5fb7bf2c-9654-11ed-bb4b-00e01a6800eb#b01e09b2-b124-11ee-a8ad-00e01a6800eb</t>
  </si>
  <si>
    <t>Коробка цилиндр 5в1, Лавандовый</t>
  </si>
  <si>
    <t>https://www.lavrpack.ru/local/templates/phoenix_v1/images_cache/thumbs/dacd7b82f6670242629c57ac3551add2.webp?v=1790852984</t>
  </si>
  <si>
    <t>5fb7bf2c-9654-11ed-bb4b-00e01a6800eb#88479b23-b127-11ee-a8ad-00e01a6800eb</t>
  </si>
  <si>
    <t>Коробка цилиндр 5в1, Мята</t>
  </si>
  <si>
    <t>https://www.lavrpack.ru/local/templates/phoenix_v1/images_cache/thumbs/4afc75434717d8078b45cb83158c3021.webp?v=1790852984</t>
  </si>
  <si>
    <t>5fb7bf2c-9654-11ed-bb4b-00e01a6800eb#7d6b53e3-b127-11ee-a8ad-00e01a6800eb</t>
  </si>
  <si>
    <t>Коробка цилиндр 5в1, Персик</t>
  </si>
  <si>
    <t>https://www.lavrpack.ru/local/templates/phoenix_v1/images_cache/thumbs/b5aeb793010353c4bb59c1a1d06144a9.webp?v=1790852984</t>
  </si>
  <si>
    <t>5fb7bf2c-9654-11ed-bb4b-00e01a6800eb#e5f92be5-b124-11ee-a8ad-00e01a6800eb</t>
  </si>
  <si>
    <t>Коробка цилиндр 5в1, Синий</t>
  </si>
  <si>
    <t>https://www.lavrpack.ru/local/templates/phoenix_v1/images_cache/thumbs/87144ac8f8acc0d899de6262298c6974.webp?v=1790852984</t>
  </si>
  <si>
    <t>5fb7bf2c-9654-11ed-bb4b-00e01a6800eb#68cfec8c-b126-11ee-a8ad-00e01a6800eb</t>
  </si>
  <si>
    <t>Коробка цилиндр 5в1, Сливовый</t>
  </si>
  <si>
    <t>https://www.lavrpack.ru/local/templates/phoenix_v1/images_cache/thumbs/5db5eda7c0c64d0ecdc46a44cf56c9e3.webp?v=1790852984</t>
  </si>
  <si>
    <t>5fb7bf2c-9654-11ed-bb4b-00e01a6800eb#490a2e84-b126-11ee-a8ad-00e01a6800eb</t>
  </si>
  <si>
    <t>Коробка цилиндр 5в1, Слоновая кость</t>
  </si>
  <si>
    <t>https://www.lavrpack.ru/local/templates/phoenix_v1/images_cache/thumbs/f51d46daa8ffa2e0c2c8ca39b8a057a2.webp?v=1790852984</t>
  </si>
  <si>
    <t>5fb7bf2c-9654-11ed-bb4b-00e01a6800eb#9978eb8d-b127-11ee-a8ad-00e01a6800eb</t>
  </si>
  <si>
    <t>Коробка цилиндр 5в1, Фуксия</t>
  </si>
  <si>
    <t>https://www.lavrpack.ru/local/templates/phoenix_v1/images_cache/thumbs/d3fdb97219589bdf71b6856c0ceca1e0.webp?v=1790852984</t>
  </si>
  <si>
    <t>5fb7bf2c-9654-11ed-bb4b-00e01a6800eb#759a5628-b124-11ee-a8ad-00e01a6800eb</t>
  </si>
  <si>
    <t>Коробка цилиндр 5в1, Черный</t>
  </si>
  <si>
    <t>https://www.lavrpack.ru/local/templates/phoenix_v1/images_cache/thumbs/ba78d7d2561cb8259d320c7fa0be233e.webp?v=1790852984</t>
  </si>
  <si>
    <t>d529cec7-00fc-11f1-ab4d-22344d083d2c#eb8e66ee-00fc-11f1-ab4d-22344d083d2c</t>
  </si>
  <si>
    <t>116754</t>
  </si>
  <si>
    <t>Коробка цилиндр 16*16 (завальцованная) , Аквамарин</t>
  </si>
  <si>
    <t>https://www.lavrpack.ru/local/templates/phoenix_v1/images_cache/thumbs/c3494e8ca862e729d251eab49863142c.webp?v=1790838851</t>
  </si>
  <si>
    <t>d529cec7-00fc-11f1-ab4d-22344d083d2c#e4a3e5bc-00fc-11f1-ab4d-22344d083d2c</t>
  </si>
  <si>
    <t>Коробка цилиндр 16*16 (завальцованная) , Фуксия</t>
  </si>
  <si>
    <t>https://www.lavrpack.ru/local/templates/phoenix_v1/images_cache/thumbs/b0984c3be0fded5e63b4ed707a02b590.webp?v=1790852984</t>
  </si>
  <si>
    <t>218e2166-00fb-11f1-ab4d-22344d083d2c#52f6e4fe-00fb-11f1-ab4d-22344d083d2c</t>
  </si>
  <si>
    <t>116753</t>
  </si>
  <si>
    <t>Коробка шайба 20*10 (завальцованная) , Аквамарин</t>
  </si>
  <si>
    <t>https://www.lavrpack.ru/local/templates/phoenix_v1/images_cache/thumbs/2e767ba82b4424e237211657368b0ed7.webp?v=1790838851</t>
  </si>
  <si>
    <t>218e2166-00fb-11f1-ab4d-22344d083d2c#66405e20-00fb-11f1-ab4d-22344d083d2c</t>
  </si>
  <si>
    <t>Коробка шайба 20*10 (завальцованная) , Белый</t>
  </si>
  <si>
    <t>https://www.lavrpack.ru/local/templates/phoenix_v1/images_cache/thumbs/c45e5730b1c20dc997ddb68988999717.webp?v=1790852984</t>
  </si>
  <si>
    <t>218e2166-00fb-11f1-ab4d-22344d083d2c#2e896bd6-00fb-11f1-ab4d-22344d083d2c</t>
  </si>
  <si>
    <t>Коробка шайба 20*10 (завальцованная) , Крафт</t>
  </si>
  <si>
    <t>https://www.lavrpack.ru/local/templates/phoenix_v1/images_cache/thumbs/f54072658d32cc27ccf47d5964a179a3.webp?v=1790852984</t>
  </si>
  <si>
    <t>218e2166-00fb-11f1-ab4d-22344d083d2c#602f0bad-00fb-11f1-ab4d-22344d083d2c</t>
  </si>
  <si>
    <t>Коробка шайба 20*10 (завальцованная) , Лавандовый</t>
  </si>
  <si>
    <t>https://www.lavrpack.ru/local/templates/phoenix_v1/images_cache/thumbs/b064dfbc551a6d89e02c3e5566c65f31.webp?v=1790838851</t>
  </si>
  <si>
    <t>218e2166-00fb-11f1-ab4d-22344d083d2c#448f285a-00fb-11f1-ab4d-22344d083d2c</t>
  </si>
  <si>
    <t>Коробка шайба 20*10 (завальцованная) , Розовый</t>
  </si>
  <si>
    <t>https://www.lavrpack.ru/local/templates/phoenix_v1/images_cache/thumbs/6a692352c92140196a087bbb8bc5db90.webp?v=1790778173</t>
  </si>
  <si>
    <t>218e2166-00fb-11f1-ab4d-22344d083d2c#3be40b92-00fb-11f1-ab4d-22344d083d2c</t>
  </si>
  <si>
    <t>Коробка шайба 20*10 (завальцованная) , Светло-розовый</t>
  </si>
  <si>
    <t>218e2166-00fb-11f1-ab4d-22344d083d2c#5991f699-00fb-11f1-ab4d-22344d083d2c</t>
  </si>
  <si>
    <t>Коробка шайба 20*10 (завальцованная) , Фуксия</t>
  </si>
  <si>
    <t>https://www.lavrpack.ru/local/templates/phoenix_v1/images_cache/thumbs/96c2fa9214c5360bb0fd1fc65c268a76.webp?v=1790852984</t>
  </si>
  <si>
    <t>7b1e9299-9622-11f1-ab51-22344d083d2c#7b1e932b-9622-11f1-ab51-22344d083d2c</t>
  </si>
  <si>
    <t>119801</t>
  </si>
  <si>
    <t>Коробка шайба 21*11 (без крышки), Светло-розовый</t>
  </si>
  <si>
    <t>04f922d6-8a4f-11f1-ab51-22344d083d2c#178e9466-8a4f-11f1-ab51-22344d083d2c</t>
  </si>
  <si>
    <t>119630</t>
  </si>
  <si>
    <t>Коробка шляпная 16*16 (без крышки), Аквамарин</t>
  </si>
  <si>
    <t>04f922d6-8a4f-11f1-ab51-22344d083d2c#1164a959-8a4f-11f1-ab51-22344d083d2c</t>
  </si>
  <si>
    <t>Коробка шляпная 16*16 (без крышки), Белый</t>
  </si>
  <si>
    <t>04f922d6-8a4f-11f1-ab51-22344d083d2c#1e25e5ca-8a4f-11f1-ab51-22344d083d2c</t>
  </si>
  <si>
    <t>Коробка шляпная 16*16 (без крышки), Зеленый</t>
  </si>
  <si>
    <t>04f922d6-8a4f-11f1-ab51-22344d083d2c#242ba613-8a4f-11f1-ab51-22344d083d2c</t>
  </si>
  <si>
    <t>Коробка шляпная 16*16 (без крышки), Крафт</t>
  </si>
  <si>
    <t>04f922d6-8a4f-11f1-ab51-22344d083d2c#47e82a2b-8a4f-11f1-ab51-22344d083d2c</t>
  </si>
  <si>
    <t>Коробка шляпная 16*16 (без крышки), Крем</t>
  </si>
  <si>
    <t>04f922d6-8a4f-11f1-ab51-22344d083d2c#2b4398ad-8a4f-11f1-ab51-22344d083d2c</t>
  </si>
  <si>
    <t>Коробка шляпная 16*16 (без крышки), Персик</t>
  </si>
  <si>
    <t>04f922d6-8a4f-11f1-ab51-22344d083d2c#4179c4a7-8a4f-11f1-ab51-22344d083d2c</t>
  </si>
  <si>
    <t>Коробка шляпная 16*16 (без крышки), Розовый</t>
  </si>
  <si>
    <t>04f922d6-8a4f-11f1-ab51-22344d083d2c#5483c7fc-8a4f-11f1-ab51-22344d083d2c</t>
  </si>
  <si>
    <t>Коробка шляпная 16*16 (без крышки), Фуксия</t>
  </si>
  <si>
    <t>04f922d6-8a4f-11f1-ab51-22344d083d2c#5e84990f-8a4f-11f1-ab51-22344d083d2c</t>
  </si>
  <si>
    <t>Коробка шляпная 16*16 (без крышки), Черный</t>
  </si>
  <si>
    <t>a194c5a1-7f24-11f0-ab48-22344d083d2c#b40739c3-7f24-11f0-ab48-22344d083d2c</t>
  </si>
  <si>
    <t>114325</t>
  </si>
  <si>
    <t>Коробки 3 в 1 Мини, 16*16см, Белый</t>
  </si>
  <si>
    <t>https://www.lavrpack.ru/local/templates/phoenix_v1/images_cache/thumbs/a2d976a32745a79d04d50d89274541a4.webp?v=1790852984</t>
  </si>
  <si>
    <t>a194c5a1-7f24-11f0-ab48-22344d083d2c#c12602b1-7f24-11f0-ab48-22344d083d2c</t>
  </si>
  <si>
    <t>Коробки 3 в 1 Мини, 16*16см, Крафт</t>
  </si>
  <si>
    <t>https://www.lavrpack.ru/local/templates/phoenix_v1/images_cache/thumbs/a2c265b894868c81040cf8f8c891a02c.webp?v=1790794259</t>
  </si>
  <si>
    <t>a194c5a1-7f24-11f0-ab48-22344d083d2c#bac12beb-7f24-11f0-ab48-22344d083d2c</t>
  </si>
  <si>
    <t>Коробки 3 в 1 Мини, 16*16см, Фуксия</t>
  </si>
  <si>
    <t>https://www.lavrpack.ru/local/templates/phoenix_v1/images_cache/thumbs/887e9da6ea7de546eae31a3ba0438d13.webp?v=1790838851</t>
  </si>
  <si>
    <t>1a30a3f2-30af-11f0-ab40-22344d083d2c#289466d4-30af-11f0-ab40-22344d083d2c</t>
  </si>
  <si>
    <t>112732</t>
  </si>
  <si>
    <t>Набор коробок</t>
  </si>
  <si>
    <t>Разноцветье</t>
  </si>
  <si>
    <t>"Тубус" 2в1 (14×17,5см)</t>
  </si>
  <si>
    <t>https://www.lavrpack.ru/local/templates/phoenix_v1/images_cache/thumbs/98c84cd962d996749905eaa8b15f8b2c.webp?v=1790838851</t>
  </si>
  <si>
    <t>4aed3d80-120b-11f1-ab4e-22344d083d2c#57f675b2-120b-11f1-ab4e-22344d083d2c</t>
  </si>
  <si>
    <t>117343</t>
  </si>
  <si>
    <t>"Тубус" 2в1 с крученой ручкой, 20×20 белый (УТ-88053525)</t>
  </si>
  <si>
    <t>https://www.lavrpack.ru/local/templates/phoenix_v1/images_cache/thumbs/2c450eba92f946014f4f006f9cd7832d.webp?v=1790838851</t>
  </si>
  <si>
    <t>4aed3d80-120b-11f1-ab4e-22344d083d2c#0cf98072-120f-11f1-ab4e-22344d083d2c</t>
  </si>
  <si>
    <t>"Тубус" 2в1 с крученой ручкой, 20×20 красный (УТ-88053527)</t>
  </si>
  <si>
    <t>https://www.lavrpack.ru/local/templates/phoenix_v1/images_cache/thumbs/2e92d571d1ae0eecc58c656360da62e7.webp?v=1790852984</t>
  </si>
  <si>
    <t>4aed3d80-120b-11f1-ab4e-22344d083d2c#5fa50cc2-120c-11f1-ab4e-22344d083d2c</t>
  </si>
  <si>
    <t>"Тубус" 2в1 с крученой ручкой, 20×20 розовый (УТ-88053526)</t>
  </si>
  <si>
    <t>https://www.lavrpack.ru/local/templates/phoenix_v1/images_cache/thumbs/aae1b653593405de8f34c136440c4274.webp?v=1790852984</t>
  </si>
  <si>
    <t>14aba4fd-30ad-11f0-ab40-22344d083d2c#2bbd845b-30ad-11f0-ab40-22344d083d2c</t>
  </si>
  <si>
    <t>112731</t>
  </si>
  <si>
    <t>Крафт/Розовый</t>
  </si>
  <si>
    <t>"Тубус" 3в1 (18,5×17см)</t>
  </si>
  <si>
    <t>https://www.lavrpack.ru/local/templates/phoenix_v1/images_cache/thumbs/d92d0577148770126529996a2c324f3b.webp?v=1790838851</t>
  </si>
  <si>
    <t>14aba4fd-30ad-11f0-ab40-22344d083d2c#21ab3449-30ad-11f0-ab40-22344d083d2c</t>
  </si>
  <si>
    <t>Крафт/Мятный</t>
  </si>
  <si>
    <t>https://www.lavrpack.ru/local/templates/phoenix_v1/images_cache/thumbs/bcc895b4dd7898e468c69c3204601702.webp?v=1790852984</t>
  </si>
  <si>
    <t>cf1d1dbc-30b0-11f0-ab40-22344d083d2c#d3da13ca-1229-11f1-ab4e-22344d083d2c</t>
  </si>
  <si>
    <t>112734</t>
  </si>
  <si>
    <t>Красный (88003083)</t>
  </si>
  <si>
    <t>"Тубус" 3в1 (18×20,5см)</t>
  </si>
  <si>
    <t>https://www.lavrpack.ru/local/templates/phoenix_v1/images_cache/thumbs/74a9d73d81abe5dfd8d480ed0fde7cfa.webp?v=1790852984</t>
  </si>
  <si>
    <t>c2e93c35-30b1-11f0-ab40-22344d083d2c#d9dbc58a-30b1-11f0-ab40-22344d083d2c</t>
  </si>
  <si>
    <t>112736</t>
  </si>
  <si>
    <t>Персиковый</t>
  </si>
  <si>
    <t>"Тубус" 3в1 (19,5×19см)</t>
  </si>
  <si>
    <t>https://www.lavrpack.ru/local/templates/phoenix_v1/images_cache/thumbs/0f62c818adbc1887d56edb4cfaf73a03.webp?v=1790852984</t>
  </si>
  <si>
    <t>efa949d6-30b2-11f0-ab40-22344d083d2c#22a4b175-30b3-11f0-ab40-22344d083d2c</t>
  </si>
  <si>
    <t>112737</t>
  </si>
  <si>
    <t>Павлиний хвост (Персиковый)</t>
  </si>
  <si>
    <t>"Тубус" 3в1 (20×20см)</t>
  </si>
  <si>
    <t>https://www.lavrpack.ru/local/templates/phoenix_v1/images_cache/thumbs/a75aa596a2ddb8be65085df524bf762a.webp?v=1790838851</t>
  </si>
  <si>
    <t>efa949d6-30b2-11f0-ab40-22344d083d2c#32905ef1-30b3-11f0-ab40-22344d083d2c</t>
  </si>
  <si>
    <t>Павлиний хвост (Светло-зеленый)</t>
  </si>
  <si>
    <t>https://www.lavrpack.ru/local/templates/phoenix_v1/images_cache/thumbs/c07a14263e51896a6f3e90ed4ba6a0cb.webp?v=1790852984</t>
  </si>
  <si>
    <t>9f920efe-7f2b-11ec-b73f-0018e40a3af2#ed11359c-30b4-11f0-ab40-22344d083d2c</t>
  </si>
  <si>
    <t>53428</t>
  </si>
  <si>
    <t>Цветочная газета</t>
  </si>
  <si>
    <t>"Тубус" 3в1 (21×21×11,5см)</t>
  </si>
  <si>
    <t>https://www.lavrpack.ru/local/templates/phoenix_v1/images_cache/thumbs/31289667c9c822798148a766d8d30baa.webp?v=1790852984</t>
  </si>
  <si>
    <t>9f920efe-7f2b-11ec-b73f-0018e40a3af2#869936b3-d172-11ee-a0ad-00e01a6800eb</t>
  </si>
  <si>
    <t>Голубой</t>
  </si>
  <si>
    <t>https://www.lavrpack.ru/local/templates/phoenix_v1/images_cache/thumbs/e248c97a063718821ca9d525499799fb.webp?v=1790852984</t>
  </si>
  <si>
    <t>a8d4823f-118b-11f1-ab4d-22344d083d2c#b70acf02-118b-11f1-ab4d-22344d083d2c</t>
  </si>
  <si>
    <t>117328</t>
  </si>
  <si>
    <t>Пудровый (48240293)</t>
  </si>
  <si>
    <t>"Тубус" 3в1 (22,5×22,5см)</t>
  </si>
  <si>
    <t>https://www.lavrpack.ru/local/templates/phoenix_v1/images_cache/thumbs/e6afbed8473ca890b16b6057ec4fb1f0.webp?v=1790852984</t>
  </si>
  <si>
    <t>a8d4823f-118b-11f1-ab4d-22344d083d2c#1499700d-1206-11f1-ab4e-22344d083d2c</t>
  </si>
  <si>
    <t>Красный (48240290)</t>
  </si>
  <si>
    <t>https://www.lavrpack.ru/local/templates/phoenix_v1/images_cache/thumbs/fff0cef3fb1b7656962751a917577f01.webp?v=1790838851</t>
  </si>
  <si>
    <t>7ada927e-7f2b-11ec-b73f-0018e40a3af2#b58a6a47-122a-11f1-ab4e-22344d083d2c</t>
  </si>
  <si>
    <t>59171</t>
  </si>
  <si>
    <t>Красный (48240319)</t>
  </si>
  <si>
    <t>"Тубус" 3в1 (23×19,5см)</t>
  </si>
  <si>
    <t>https://www.lavrpack.ru/local/templates/phoenix_v1/images_cache/thumbs/3b15a6342b1c87daa1391ea81d2327c5.webp?v=1790852984</t>
  </si>
  <si>
    <t>7ada927e-7f2b-11ec-b73f-0018e40a3af2#c2de650a-d176-11ee-a0ad-00e01a6800eb</t>
  </si>
  <si>
    <t>Ярко-сиреневый</t>
  </si>
  <si>
    <t>https://www.lavrpack.ru/local/templates/phoenix_v1/images_cache/thumbs/ecd9be431a53b05deb3095d9f83c1234.webp?v=1790852984</t>
  </si>
  <si>
    <t>7ada927e-7f2b-11ec-b73f-0018e40a3af2#27ef697f-122a-11f1-ab4e-22344d083d2c</t>
  </si>
  <si>
    <t>Красный (4087065)</t>
  </si>
  <si>
    <t>https://www.lavrpack.ru/local/templates/phoenix_v1/images_cache/thumbs/dabb76003dff6b2dc124d3670851f09d.webp?v=1790852984</t>
  </si>
  <si>
    <t>5df033f2-30b9-11f0-ab40-22344d083d2c#70037e32-30b9-11f0-ab40-22344d083d2c</t>
  </si>
  <si>
    <t>112742</t>
  </si>
  <si>
    <t>Крафт золотой кант</t>
  </si>
  <si>
    <t>"Тубус" 3в1 (23×23см)</t>
  </si>
  <si>
    <t>https://www.lavrpack.ru/local/templates/phoenix_v1/images_cache/thumbs/d5c4e4e3e3251ca8cd3e4710797892f7.webp?v=1790852984</t>
  </si>
  <si>
    <t>2343791a-30bd-11f0-ab40-22344d083d2c#3cb9b2ca-30bd-11f0-ab40-22344d083d2c</t>
  </si>
  <si>
    <t>112744</t>
  </si>
  <si>
    <t>Подарок прошлого (голубой)</t>
  </si>
  <si>
    <t>"Тубус" 3в1 (24,3×16см)</t>
  </si>
  <si>
    <t>https://www.lavrpack.ru/local/templates/phoenix_v1/images_cache/thumbs/e533c1761992cb16f3c665629f8e0fd7.webp?v=1790852984</t>
  </si>
  <si>
    <t>2343791a-30bd-11f0-ab40-22344d083d2c#be029c9b-122b-11f1-ab4e-22344d083d2c</t>
  </si>
  <si>
    <t>Красные полосы (88014781)</t>
  </si>
  <si>
    <t>https://www.lavrpack.ru/local/templates/phoenix_v1/images_cache/thumbs/f8f69137b94091143a7e81700ed95d1f.webp?v=1790852984</t>
  </si>
  <si>
    <t>2343791a-30bd-11f0-ab40-22344d083d2c#301b88f4-30bd-11f0-ab40-22344d083d2c</t>
  </si>
  <si>
    <t>Подарок прошлого</t>
  </si>
  <si>
    <t>https://www.lavrpack.ru/local/templates/phoenix_v1/images_cache/thumbs/3ee76e8b8f76af65ee07b98ae73031ef.webp?v=1790852984</t>
  </si>
  <si>
    <t>2343791a-30bd-11f0-ab40-22344d083d2c#d510d799-122b-11f1-ab4e-22344d083d2c</t>
  </si>
  <si>
    <t>Мятные полосы (88014783)</t>
  </si>
  <si>
    <t>https://www.lavrpack.ru/local/templates/phoenix_v1/images_cache/thumbs/26a056ebbcd7bf15469cbb15059dd749.webp?v=1790852984</t>
  </si>
  <si>
    <t>2343791a-30bd-11f0-ab40-22344d083d2c#00c3bd47-120c-11f1-ab4e-22344d083d2c</t>
  </si>
  <si>
    <t>Персиковые полосы (88014780)</t>
  </si>
  <si>
    <t>https://www.lavrpack.ru/local/templates/phoenix_v1/images_cache/thumbs/c6f795ca5ead8021528e1beb32454dae.webp?v=1790852984</t>
  </si>
  <si>
    <t>c6a6f624-118d-11f1-ab4d-22344d083d2c#e73184e5-118d-11f1-ab4d-22344d083d2c</t>
  </si>
  <si>
    <t>117331</t>
  </si>
  <si>
    <t>Розовый (УТ-88053583)</t>
  </si>
  <si>
    <t>"Тубус" 3в1 (24,8×16)</t>
  </si>
  <si>
    <t>https://www.lavrpack.ru/local/templates/phoenix_v1/images_cache/thumbs/52fb28bb8d2da56b4ae84daf58c5bb13.webp?v=1790852984</t>
  </si>
  <si>
    <t>c6a6f624-118d-11f1-ab4d-22344d083d2c#bc2bcfb3-120b-11f1-ab4e-22344d083d2c</t>
  </si>
  <si>
    <t>Красный (УТ-88053584)</t>
  </si>
  <si>
    <t>https://www.lavrpack.ru/local/templates/phoenix_v1/images_cache/thumbs/8a9fd35158defbac5b091518bc070751.webp?v=1790852984</t>
  </si>
  <si>
    <t>c6a6f624-118d-11f1-ab4d-22344d083d2c#7df5847e-120d-11f1-ab4e-22344d083d2c</t>
  </si>
  <si>
    <t>Белый (УТ-88053582)</t>
  </si>
  <si>
    <t>https://www.lavrpack.ru/local/templates/phoenix_v1/images_cache/thumbs/382f4160d4961f22d5751af24d9c328c.webp?v=1790838851</t>
  </si>
  <si>
    <t>ae6ccd49-3158-11f0-ab40-22344d083d2c#c95686d4-3158-11f0-ab40-22344d083d2c</t>
  </si>
  <si>
    <t>112761</t>
  </si>
  <si>
    <t>Бирюзовый (88042888)</t>
  </si>
  <si>
    <t>"Тубус" 3в1 (24×24см)</t>
  </si>
  <si>
    <t>https://www.lavrpack.ru/local/templates/phoenix_v1/images_cache/thumbs/08925cf1abeab599736aff8dc1748051.webp?v=1790852984</t>
  </si>
  <si>
    <t>ae6ccd49-3158-11f0-ab40-22344d083d2c#bc9e5378-3158-11f0-ab40-22344d083d2c</t>
  </si>
  <si>
    <t>Белый (88042886)</t>
  </si>
  <si>
    <t>https://www.lavrpack.ru/local/templates/phoenix_v1/images_cache/thumbs/50e8a500dafa6f5072e27a2006bbbcd5.webp?v=1790852984</t>
  </si>
  <si>
    <t>ae6ccd49-3158-11f0-ab40-22344d083d2c#dc4ecb7d-3158-11f0-ab40-22344d083d2c</t>
  </si>
  <si>
    <t>Кремовый (88042887)</t>
  </si>
  <si>
    <t>https://www.lavrpack.ru/local/templates/phoenix_v1/images_cache/thumbs/1a9873f7347d4fb1fb1602281c212ef9.webp?v=1790852984</t>
  </si>
  <si>
    <t>ae6ccd49-3158-11f0-ab40-22344d083d2c#ea1edd8a-3158-11f0-ab40-22344d083d2c</t>
  </si>
  <si>
    <t>Фиолетовый (88042892)</t>
  </si>
  <si>
    <t>https://www.lavrpack.ru/local/templates/phoenix_v1/images_cache/thumbs/bcf8202031f823fbdba0eb7f02d48830.webp?v=1790852984</t>
  </si>
  <si>
    <t>ae6ccd49-3158-11f0-ab40-22344d083d2c#cf4f0fcb-3158-11f0-ab40-22344d083d2c</t>
  </si>
  <si>
    <t>Красный</t>
  </si>
  <si>
    <t>https://www.lavrpack.ru/local/templates/phoenix_v1/images_cache/thumbs/db0ac3155c2c9d6d44634b9ddccfbb6a.webp?v=1790852984</t>
  </si>
  <si>
    <t>1a14cc1a-1190-11f1-ab4d-22344d083d2c#e2e792a8-1195-11f1-ab4e-22344d083d2c</t>
  </si>
  <si>
    <t>117334</t>
  </si>
  <si>
    <t>Белый с каймой (УТ-88053501)</t>
  </si>
  <si>
    <t>"Тубус" 3в1 (24×28см)</t>
  </si>
  <si>
    <t>https://www.lavrpack.ru/local/templates/phoenix_v1/images_cache/thumbs/5d414aab10b4b6b13a14996826b33707.webp?v=1790852984</t>
  </si>
  <si>
    <t>1a14cc1a-1190-11f1-ab4d-22344d083d2c#a8a99f7b-1191-11f1-ab4d-22344d083d2c</t>
  </si>
  <si>
    <t>Сиреневый с каймой (УТ-88053504)</t>
  </si>
  <si>
    <t>https://www.lavrpack.ru/local/templates/phoenix_v1/images_cache/thumbs/535feb4d5d6f4abcf705af0f4ba150c7.webp?v=1790838851</t>
  </si>
  <si>
    <t>1a14cc1a-1190-11f1-ab4d-22344d083d2c#f7b9c8f1-1195-11f1-ab4e-22344d083d2c</t>
  </si>
  <si>
    <t>Розовый с каймой (УТ-88053502)</t>
  </si>
  <si>
    <t>https://www.lavrpack.ru/local/templates/phoenix_v1/images_cache/thumbs/3005ea254ac1ce633fb3ec028c682081.webp?v=1790852984</t>
  </si>
  <si>
    <t>1a14cc1a-1190-11f1-ab4d-22344d083d2c#35365acd-1190-11f1-ab4d-22344d083d2c</t>
  </si>
  <si>
    <t>Ярко-розовый с каймой (УТ-88053503)</t>
  </si>
  <si>
    <t>https://www.lavrpack.ru/local/templates/phoenix_v1/images_cache/thumbs/2341da726c249455eb05cd8fdc19f346.webp?v=1790852984</t>
  </si>
  <si>
    <t>810f9819-118f-11f1-ab4d-22344d083d2c#39f5aa42-121b-11f1-ab4e-22344d083d2c</t>
  </si>
  <si>
    <t>117333</t>
  </si>
  <si>
    <t>Белый, с лентой (УТ-88053516)</t>
  </si>
  <si>
    <t>"Тубус" 3в1 (25×15см)</t>
  </si>
  <si>
    <t>https://www.lavrpack.ru/local/templates/phoenix_v1/images_cache/thumbs/8fe57211526acbee690589395305043e.webp?v=1790838851</t>
  </si>
  <si>
    <t>810f9819-118f-11f1-ab4d-22344d083d2c#a4315971-1220-11f1-ab4e-22344d083d2c</t>
  </si>
  <si>
    <t>Красный, с лентой (УТ-88053518)</t>
  </si>
  <si>
    <t>https://www.lavrpack.ru/local/templates/phoenix_v1/images_cache/thumbs/1cf7510058a7ead3496f62488305d6c5.webp?v=1790852984</t>
  </si>
  <si>
    <t>810f9819-118f-11f1-ab4d-22344d083d2c#962c682e-118f-11f1-ab4d-22344d083d2c</t>
  </si>
  <si>
    <t>Розовый, с лентой (УТ-88053517)</t>
  </si>
  <si>
    <t>https://www.lavrpack.ru/local/templates/phoenix_v1/images_cache/thumbs/f92cfe2d1048f84ee68ce49357fede2d.webp?v=1790838851</t>
  </si>
  <si>
    <t>322eca92-118d-11f1-ab4d-22344d083d2c#4343d65f-118f-11f1-ab4d-22344d083d2c</t>
  </si>
  <si>
    <t>117330</t>
  </si>
  <si>
    <t>"Тубус" 3в1 с крученой ручкой, 18×20,5 нежно-розовый (УТ-88053506)</t>
  </si>
  <si>
    <t>https://www.lavrpack.ru/local/templates/phoenix_v1/images_cache/thumbs/9f5b9c1d4f7653cc4a4612f88603c438.webp?v=1790838851</t>
  </si>
  <si>
    <t>322eca92-118d-11f1-ab4d-22344d083d2c#c9b5e246-120c-11f1-ab4e-22344d083d2c</t>
  </si>
  <si>
    <t>"Тубус" 3в1 с крученой ручкой, 20×18,5 белый (УТ-88053618)</t>
  </si>
  <si>
    <t>https://www.lavrpack.ru/local/templates/phoenix_v1/images_cache/thumbs/70943c5fd89050881cf320d0308d8ba9.webp?v=1790838851</t>
  </si>
  <si>
    <t>322eca92-118d-11f1-ab4d-22344d083d2c#ccd57ca7-1197-11f1-ab4e-22344d083d2c</t>
  </si>
  <si>
    <t>"Тубус" 3в1 с крученой ручкой, 20×18,5 красный (УТ-88053620)</t>
  </si>
  <si>
    <t>322eca92-118d-11f1-ab4d-22344d083d2c#a5bb2d47-1197-11f1-ab4e-22344d083d2c</t>
  </si>
  <si>
    <t>"Тубус" 3в1 с крученой ручкой, 20×18,5 розовый (УТ-88053619)</t>
  </si>
  <si>
    <t>322eca92-118d-11f1-ab4d-22344d083d2c#46a79ac5-118d-11f1-ab4d-22344d083d2c</t>
  </si>
  <si>
    <t>"Тубус" 3в1 с крученой ручкой, 22,5×23 белый (УТ-88053541)</t>
  </si>
  <si>
    <t>https://www.lavrpack.ru/local/templates/phoenix_v1/images_cache/thumbs/cc1c0cf375396ec70e1cfcfd20738fbe.webp?v=1790852984</t>
  </si>
  <si>
    <t>322eca92-118d-11f1-ab4d-22344d083d2c#5f0106b1-1192-11f1-ab4d-22344d083d2c</t>
  </si>
  <si>
    <t>"Тубус" 3в1 с крученой ручкой, 22,5×23 красный (УТ-88053543)</t>
  </si>
  <si>
    <t>https://www.lavrpack.ru/local/templates/phoenix_v1/images_cache/thumbs/83eb1b640ff8c648fdde9a992c42f362.webp?v=1790852984</t>
  </si>
  <si>
    <t>322eca92-118d-11f1-ab4d-22344d083d2c#69a96c5b-1220-11f1-ab4e-22344d083d2c</t>
  </si>
  <si>
    <t>"Тубус" 3в1 с крученой ручкой, 22,5×23 розовый (УТ-88053542)</t>
  </si>
  <si>
    <t>https://www.lavrpack.ru/local/templates/phoenix_v1/images_cache/thumbs/7af068221571ee63c77774a499efb89a.webp?v=1790852984</t>
  </si>
  <si>
    <t>75444c19-1227-11f1-ab4e-22344d083d2c#965c407c-1227-11f1-ab4e-22344d083d2c</t>
  </si>
  <si>
    <t>117352</t>
  </si>
  <si>
    <t>Фиолетовый (88042883)</t>
  </si>
  <si>
    <t>"Тубус" 5в1 (32×21см.)</t>
  </si>
  <si>
    <t>https://www.lavrpack.ru/local/templates/phoenix_v1/images_cache/thumbs/f64b0baa5c9ff7cda504291587f8b153.webp?v=1790838851</t>
  </si>
  <si>
    <t>587c1c8f-121c-11f1-ab4e-22344d083d2c#94722e1e-121c-11f1-ab4e-22344d083d2c</t>
  </si>
  <si>
    <t>117349</t>
  </si>
  <si>
    <t>лакированый (22,5*24см), Белый (УТ-88053560)</t>
  </si>
  <si>
    <t>"Тубус" 6в1</t>
  </si>
  <si>
    <t>https://www.lavrpack.ru/local/templates/phoenix_v1/images_cache/thumbs/7e70aa51097c9a1b99054e7c289fba16.webp?v=1790838851</t>
  </si>
  <si>
    <t>172dcb46-1191-11f1-ab4d-22344d083d2c#32a01cd7-1222-11f1-ab4e-22344d083d2c</t>
  </si>
  <si>
    <t>117337</t>
  </si>
  <si>
    <t>Вишня (88003914)</t>
  </si>
  <si>
    <t>"Тубус" №85  5в1 (30×17см)</t>
  </si>
  <si>
    <t>https://www.lavrpack.ru/local/templates/phoenix_v1/images_cache/thumbs/8309d7af46bc14d9fc330e21bb9b68a9.webp?v=1790852984</t>
  </si>
  <si>
    <t>172dcb46-1191-11f1-ab4d-22344d083d2c#2e69f4dc-1191-11f1-ab4d-22344d083d2c</t>
  </si>
  <si>
    <t>Бледно-васильковый (88048797)</t>
  </si>
  <si>
    <t>https://www.lavrpack.ru/local/templates/phoenix_v1/images_cache/thumbs/2f97e01be2b1a8c2b9234665396d54b7.webp?v=1790852984</t>
  </si>
  <si>
    <t>172dcb46-1191-11f1-ab4d-22344d083d2c#417215ba-1191-11f1-ab4d-22344d083d2c</t>
  </si>
  <si>
    <t>Светло-желтый (88017452)</t>
  </si>
  <si>
    <t>https://www.lavrpack.ru/local/templates/phoenix_v1/images_cache/thumbs/2be020a7e768a86788a56fdfe2769165.webp?v=1790852984</t>
  </si>
  <si>
    <t>62475dc3-8a51-11f1-ab51-22344d083d2c#6fe849ed-8a51-11f1-ab51-22344d083d2c</t>
  </si>
  <si>
    <t>119633</t>
  </si>
  <si>
    <t>Набор коробок 3в1 (12-16), Аквамарин</t>
  </si>
  <si>
    <t>https://www.lavrpack.ru/local/templates/phoenix_v1/images_cache/thumbs/32a87f1af9ddffa2081b4cc9c327421f.webp?v=1790852984</t>
  </si>
  <si>
    <t>62475dc3-8a51-11f1-ab51-22344d083d2c#a57635f2-8a51-11f1-ab51-22344d083d2c</t>
  </si>
  <si>
    <t>Набор коробок 3в1 (12-16), Бежевый</t>
  </si>
  <si>
    <t>https://www.lavrpack.ru/local/templates/phoenix_v1/images_cache/thumbs/9dac1782c9ddecf0c6d702f9df952e69.webp?v=1790852984</t>
  </si>
  <si>
    <t>62475dc3-8a51-11f1-ab51-22344d083d2c#854a5b4c-8a51-11f1-ab51-22344d083d2c</t>
  </si>
  <si>
    <t>Набор коробок 3в1 (12-16), Желтый</t>
  </si>
  <si>
    <t>https://www.lavrpack.ru/local/templates/phoenix_v1/images_cache/thumbs/9903324b83b22503c8048051d2f0c911.webp?v=1790794259</t>
  </si>
  <si>
    <t>62475dc3-8a51-11f1-ab51-22344d083d2c#78dffa1a-8a51-11f1-ab51-22344d083d2c</t>
  </si>
  <si>
    <t>Набор коробок 3в1 (12-16), Зеленый</t>
  </si>
  <si>
    <t>62475dc3-8a51-11f1-ab51-22344d083d2c#7eeaac20-8a51-11f1-ab51-22344d083d2c</t>
  </si>
  <si>
    <t>Набор коробок 3в1 (12-16), Крафт</t>
  </si>
  <si>
    <t>https://www.lavrpack.ru/local/templates/phoenix_v1/images_cache/thumbs/491e32d5e7e3f834569e3509abff348a.webp?v=1790852984</t>
  </si>
  <si>
    <t>62475dc3-8a51-11f1-ab51-22344d083d2c#8b4c83f0-8a51-11f1-ab51-22344d083d2c</t>
  </si>
  <si>
    <t>Набор коробок 3в1 (12-16), Персик</t>
  </si>
  <si>
    <t>62475dc3-8a51-11f1-ab51-22344d083d2c#98153833-8a51-11f1-ab51-22344d083d2c</t>
  </si>
  <si>
    <t>Набор коробок 3в1 (12-16), Розовый</t>
  </si>
  <si>
    <t>https://www.lavrpack.ru/local/templates/phoenix_v1/images_cache/thumbs/0a462eb0bbea3f743f6210920a21390e.webp?v=1790794259</t>
  </si>
  <si>
    <t>62475dc3-8a51-11f1-ab51-22344d083d2c#ad09e9a2-8a51-11f1-ab51-22344d083d2c</t>
  </si>
  <si>
    <t>Набор коробок 3в1 (12-16), Фиолетовый</t>
  </si>
  <si>
    <t>62475dc3-8a51-11f1-ab51-22344d083d2c#b922af74-8a51-11f1-ab51-22344d083d2c</t>
  </si>
  <si>
    <t>Набор коробок 3в1 (12-16), Фуксия</t>
  </si>
  <si>
    <t>https://www.lavrpack.ru/local/templates/phoenix_v1/images_cache/thumbs/a0ee4bd6592aea5f04c674674b80d89c.webp?v=1790794259</t>
  </si>
  <si>
    <t>5daf1841-6f8c-11f1-ab51-22344d083d2c#5daf18c4-6f8c-11f1-ab51-22344d083d2c</t>
  </si>
  <si>
    <t>119131</t>
  </si>
  <si>
    <t>Набор коробок 3в1 стандарт (без крышки), Белый</t>
  </si>
  <si>
    <t>5daf1841-6f8c-11f1-ab51-22344d083d2c#5daf1932-6f8c-11f1-ab51-22344d083d2c</t>
  </si>
  <si>
    <t>Набор коробок 3в1 стандарт (без крышки), Голубой</t>
  </si>
  <si>
    <t>5daf1841-6f8c-11f1-ab51-22344d083d2c#5daf1969-6f8c-11f1-ab51-22344d083d2c</t>
  </si>
  <si>
    <t>Набор коробок 3в1 стандарт (без крышки), Капучино</t>
  </si>
  <si>
    <t>5daf1841-6f8c-11f1-ab51-22344d083d2c#5daf19d7-6f8c-11f1-ab51-22344d083d2c</t>
  </si>
  <si>
    <t>Набор коробок 3в1 стандарт (без крышки), Красный</t>
  </si>
  <si>
    <t>5daf1841-6f8c-11f1-ab51-22344d083d2c#5daf1a0e-6f8c-11f1-ab51-22344d083d2c</t>
  </si>
  <si>
    <t>Набор коробок 3в1 стандарт (без крышки), Кремовый</t>
  </si>
  <si>
    <t>5daf1841-6f8c-11f1-ab51-22344d083d2c#5daf1a45-6f8c-11f1-ab51-22344d083d2c</t>
  </si>
  <si>
    <t>Набор коробок 3в1 стандарт (без крышки), Лиловый</t>
  </si>
  <si>
    <t>5daf1841-6f8c-11f1-ab51-22344d083d2c#5daf1ab3-6f8c-11f1-ab51-22344d083d2c</t>
  </si>
  <si>
    <t>Набор коробок 3в1 стандарт (без крышки), Розовый</t>
  </si>
  <si>
    <t>5daf1841-6f8c-11f1-ab51-22344d083d2c#5daf1aea-6f8c-11f1-ab51-22344d083d2c</t>
  </si>
  <si>
    <t>Набор коробок 3в1 стандарт (без крышки), Розовый нюд</t>
  </si>
  <si>
    <t>5daf1841-6f8c-11f1-ab51-22344d083d2c#5daf1b21-6f8c-11f1-ab51-22344d083d2c</t>
  </si>
  <si>
    <t>Набор коробок 3в1 стандарт (без крышки), Серый</t>
  </si>
  <si>
    <t>5daf1841-6f8c-11f1-ab51-22344d083d2c#5daf1b58-6f8c-11f1-ab51-22344d083d2c</t>
  </si>
  <si>
    <t>Набор коробок 3в1 стандарт (без крышки), Фуксия</t>
  </si>
  <si>
    <t>5daf1841-6f8c-11f1-ab51-22344d083d2c#5daf1b8f-6f8c-11f1-ab51-22344d083d2c</t>
  </si>
  <si>
    <t>Набор коробок 3в1 стандарт (без крышки), Черника</t>
  </si>
  <si>
    <t>5daf1841-6f8c-11f1-ab51-22344d083d2c#5daf1bc6-6f8c-11f1-ab51-22344d083d2c</t>
  </si>
  <si>
    <t>Набор коробок 3в1 стандарт (без крышки), Черный</t>
  </si>
  <si>
    <t>491e80f9-8a52-11f1-ab51-22344d083d2c#58d251ac-8a52-11f1-ab51-22344d083d2c</t>
  </si>
  <si>
    <t>119634</t>
  </si>
  <si>
    <t>Набор коробок 5в1 (12-21), Аквамарин</t>
  </si>
  <si>
    <t>https://www.lavrpack.ru/local/templates/phoenix_v1/images_cache/thumbs/ea29ba1e2e1fb2b66192baf755b7767d.webp?v=1790852984</t>
  </si>
  <si>
    <t>491e80f9-8a52-11f1-ab51-22344d083d2c#51faa488-8a52-11f1-ab51-22344d083d2c</t>
  </si>
  <si>
    <t>Набор коробок 5в1 (12-21), Белый</t>
  </si>
  <si>
    <t>https://www.lavrpack.ru/local/templates/phoenix_v1/images_cache/thumbs/6fa244ac3f6a671f5db8d9a57724ee05.webp?v=1790852984</t>
  </si>
  <si>
    <t>491e80f9-8a52-11f1-ab51-22344d083d2c#5f635b5c-8a52-11f1-ab51-22344d083d2c</t>
  </si>
  <si>
    <t>Набор коробок 5в1 (12-21), Бордо</t>
  </si>
  <si>
    <t>https://www.lavrpack.ru/local/templates/phoenix_v1/images_cache/thumbs/a799eea8ab0cff9574ceeac4cfbb5005.webp?v=1790852984</t>
  </si>
  <si>
    <t>491e80f9-8a52-11f1-ab51-22344d083d2c#662e373f-8a52-11f1-ab51-22344d083d2c</t>
  </si>
  <si>
    <t>Набор коробок 5в1 (12-21), Голубой</t>
  </si>
  <si>
    <t>https://www.lavrpack.ru/local/templates/phoenix_v1/images_cache/thumbs/6c3788fb6248279a84985861ad977531.webp?v=1790794259</t>
  </si>
  <si>
    <t>491e80f9-8a52-11f1-ab51-22344d083d2c#8821e74e-8a52-11f1-ab51-22344d083d2c</t>
  </si>
  <si>
    <t>Набор коробок 5в1 (12-21), Желтый</t>
  </si>
  <si>
    <t>https://www.lavrpack.ru/local/templates/phoenix_v1/images_cache/thumbs/cd776bd70f66da8fee1d51b09ddc643e.webp?v=1790852984</t>
  </si>
  <si>
    <t>491e80f9-8a52-11f1-ab51-22344d083d2c#6cc0c67f-8a52-11f1-ab51-22344d083d2c</t>
  </si>
  <si>
    <t>Набор коробок 5в1 (12-21), Зеленый</t>
  </si>
  <si>
    <t>491e80f9-8a52-11f1-ab51-22344d083d2c#73f2d0c4-8a52-11f1-ab51-22344d083d2c</t>
  </si>
  <si>
    <t>Набор коробок 5в1 (12-21), Красный</t>
  </si>
  <si>
    <t>https://www.lavrpack.ru/local/templates/phoenix_v1/images_cache/thumbs/d49f205d39c513c18af407d5952dec43.webp?v=1790852984</t>
  </si>
  <si>
    <t>491e80f9-8a52-11f1-ab51-22344d083d2c#80a16e74-8a52-11f1-ab51-22344d083d2c</t>
  </si>
  <si>
    <t>Набор коробок 5в1 (12-21), Крафт</t>
  </si>
  <si>
    <t>https://www.lavrpack.ru/local/templates/phoenix_v1/images_cache/thumbs/cb2b9047fe471ed6619d46a9c42c5f86.webp?v=1790852984</t>
  </si>
  <si>
    <t>491e80f9-8a52-11f1-ab51-22344d083d2c#8f44ffe8-8a52-11f1-ab51-22344d083d2c</t>
  </si>
  <si>
    <t>Набор коробок 5в1 (12-21), Оранжевый</t>
  </si>
  <si>
    <t>https://www.lavrpack.ru/local/templates/phoenix_v1/images_cache/thumbs/e9a6a662572d9300c23575126fa365d4.webp?v=1790852984</t>
  </si>
  <si>
    <t>491e80f9-8a52-11f1-ab51-22344d083d2c#95ce4655-8a52-11f1-ab51-22344d083d2c</t>
  </si>
  <si>
    <t>Набор коробок 5в1 (12-21), Персик</t>
  </si>
  <si>
    <t>https://www.lavrpack.ru/local/templates/phoenix_v1/images_cache/thumbs/27553309cf28bf3babf695401590089c.webp?v=1790852984</t>
  </si>
  <si>
    <t>491e80f9-8a52-11f1-ab51-22344d083d2c#9c45dae4-8a52-11f1-ab51-22344d083d2c</t>
  </si>
  <si>
    <t>Набор коробок 5в1 (12-21), Розовый</t>
  </si>
  <si>
    <t>https://www.lavrpack.ru/local/templates/phoenix_v1/images_cache/thumbs/82c0cf63ef916ccf936a671ebc85f25c.webp?v=1790852984</t>
  </si>
  <si>
    <t>491e80f9-8a52-11f1-ab51-22344d083d2c#a881924e-8a52-11f1-ab51-22344d083d2c</t>
  </si>
  <si>
    <t>Набор коробок 5в1 (12-21), Фуксия</t>
  </si>
  <si>
    <t>https://www.lavrpack.ru/local/templates/phoenix_v1/images_cache/thumbs/1797909ae43e9a98f43d00f7365677d8.webp?v=1790852984</t>
  </si>
  <si>
    <t>491e80f9-8a52-11f1-ab51-22344d083d2c#af3a278b-8a52-11f1-ab51-22344d083d2c</t>
  </si>
  <si>
    <t>Набор коробок 5в1 (12-21), Черный</t>
  </si>
  <si>
    <t>https://www.lavrpack.ru/local/templates/phoenix_v1/images_cache/thumbs/84dcced5cb0c45457fced59bd28e6f32.webp?v=1790852984</t>
  </si>
  <si>
    <t>69ba07ac-6ee9-11f1-ab51-22344d083d2c#d6acda4d-6ee9-11f1-ab51-22344d083d2c</t>
  </si>
  <si>
    <t>119119</t>
  </si>
  <si>
    <t>Набор коробок 5в1 (без крышки), Белый</t>
  </si>
  <si>
    <t>69ba07ac-6ee9-11f1-ab51-22344d083d2c#e32f95af-6ee9-11f1-ab51-22344d083d2c</t>
  </si>
  <si>
    <t>Набор коробок 5в1 (без крышки), Винный</t>
  </si>
  <si>
    <t>69ba07ac-6ee9-11f1-ab51-22344d083d2c#ea16a1c3-6ee9-11f1-ab51-22344d083d2c</t>
  </si>
  <si>
    <t>Набор коробок 5в1 (без крышки), Голубой</t>
  </si>
  <si>
    <t>69ba07ac-6ee9-11f1-ab51-22344d083d2c#92fa2f8a-6eea-11f1-ab51-22344d083d2c</t>
  </si>
  <si>
    <t>Набор коробок 5в1 (без крышки), Коралловый</t>
  </si>
  <si>
    <t>69ba07ac-6ee9-11f1-ab51-22344d083d2c#ffc4f0de-6ee9-11f1-ab51-22344d083d2c</t>
  </si>
  <si>
    <t>Набор коробок 5в1 (без крышки), Красный</t>
  </si>
  <si>
    <t>69ba07ac-6ee9-11f1-ab51-22344d083d2c#f26bbd67-6ee9-11f1-ab51-22344d083d2c</t>
  </si>
  <si>
    <t>Набор коробок 5в1 (без крышки), Оливка</t>
  </si>
  <si>
    <t>69ba07ac-6ee9-11f1-ab51-22344d083d2c#994d0d33-6eea-11f1-ab51-22344d083d2c</t>
  </si>
  <si>
    <t>Набор коробок 5в1 (без крышки), Розовый</t>
  </si>
  <si>
    <t>69ba07ac-6ee9-11f1-ab51-22344d083d2c#ac761f4d-6eea-11f1-ab51-22344d083d2c</t>
  </si>
  <si>
    <t>Набор коробок 5в1 (без крышки), Фуксия</t>
  </si>
  <si>
    <t>69ba07ac-6ee9-11f1-ab51-22344d083d2c#a551c797-6eea-11f1-ab51-22344d083d2c</t>
  </si>
  <si>
    <t>Набор коробок 5в1 (без крышки), Черника</t>
  </si>
  <si>
    <t>69ba07ac-6ee9-11f1-ab51-22344d083d2c#b2730ac9-6eea-11f1-ab51-22344d083d2c</t>
  </si>
  <si>
    <t>Набор коробок 5в1 (без крышки), Черный</t>
  </si>
  <si>
    <t>Фигурные — 67 поз.</t>
  </si>
  <si>
    <t>5b896422-9010-11ee-a8ad-00e01a6800eb#576ae83b-926c-11ee-a8ad-00e01a6800eb</t>
  </si>
  <si>
    <t>105194</t>
  </si>
  <si>
    <t>Коробка "Сердце" 2в1 (23,5*22,5*10см), Белый</t>
  </si>
  <si>
    <t>https://www.lavrpack.ru/local/templates/phoenix_v1/images_cache/thumbs/741b13136a7292e0b0c9596d96614e56.webp?v=1790852984</t>
  </si>
  <si>
    <t>5b896422-9010-11ee-a8ad-00e01a6800eb#659b5c0f-926c-11ee-a8ad-00e01a6800eb</t>
  </si>
  <si>
    <t>Коробка "Сердце" 2в1 (23,5*22,5*10см), Красный</t>
  </si>
  <si>
    <t>https://www.lavrpack.ru/local/templates/phoenix_v1/images_cache/thumbs/076866ac361bb222f7fc1ce43513e54d.webp?v=1790852984</t>
  </si>
  <si>
    <t>5b896422-9010-11ee-a8ad-00e01a6800eb#5e6db5aa-926c-11ee-a8ad-00e01a6800eb</t>
  </si>
  <si>
    <t>Коробка "Сердце" 2в1 (23,5*22,5*10см), Розовый</t>
  </si>
  <si>
    <t>https://www.lavrpack.ru/local/templates/phoenix_v1/images_cache/thumbs/e9941c06c0f92aba91ac2f9681adacc4.webp?v=1790838851</t>
  </si>
  <si>
    <t>f4c8a94b-9cdf-11ef-ab3b-22344d083d2c#00dd226e-9ce0-11ef-ab3b-22344d083d2c</t>
  </si>
  <si>
    <t>110381</t>
  </si>
  <si>
    <t>Коробка "Love" 3в1, 19*15.5*17.5см, Золото</t>
  </si>
  <si>
    <t>https://www.lavrpack.ru/local/templates/phoenix_v1/images_cache/thumbs/33b8c30e1e2dc2123fc1d5d8bfee0af8.webp?v=1790852984</t>
  </si>
  <si>
    <t>f4c8a94b-9cdf-11ef-ab3b-22344d083d2c#131d84c6-9ce0-11ef-ab3b-22344d083d2c</t>
  </si>
  <si>
    <t>Коробка "Love" 3в1, 19*15.5*17.5см, Красный</t>
  </si>
  <si>
    <t>https://www.lavrpack.ru/local/templates/phoenix_v1/images_cache/thumbs/c06cfbcfe0abd626feb129d04b3e619c.webp?v=1790852984</t>
  </si>
  <si>
    <t>f4c8a94b-9cdf-11ef-ab3b-22344d083d2c#0d0e43ef-9ce0-11ef-ab3b-22344d083d2c</t>
  </si>
  <si>
    <t>Коробка "Love" 3в1, 19*15.5*17.5см, Розовое золото</t>
  </si>
  <si>
    <t>https://www.lavrpack.ru/local/templates/phoenix_v1/images_cache/thumbs/ab00d32efdaed0324901f12572b7df54.webp?v=1790852984</t>
  </si>
  <si>
    <t>f4c8a94b-9cdf-11ef-ab3b-22344d083d2c#131d845c-9ce0-11ef-ab3b-22344d083d2c</t>
  </si>
  <si>
    <t>Коробка "Love" 3в1, 19*15.5*17.5см, Серебро</t>
  </si>
  <si>
    <t>https://www.lavrpack.ru/local/templates/phoenix_v1/images_cache/thumbs/c1a558154eff1b91c27db57558ad6a82.webp?v=1790852984</t>
  </si>
  <si>
    <t>91dca152-6373-11ee-bc2f-00e01a6800eb#bb4df6af-6373-11ee-bc2f-00e01a6800eb</t>
  </si>
  <si>
    <t>104284</t>
  </si>
  <si>
    <t>Коробка "Merry Christmas" 2в1 (w7849/w7850), Голубой</t>
  </si>
  <si>
    <t>https://www.lavrpack.ru/local/templates/phoenix_v1/images_cache/thumbs/2c7f3c209ffd332595a951fd16f583c2.webp?v=1790838851</t>
  </si>
  <si>
    <t>91dca152-6373-11ee-bc2f-00e01a6800eb#b49e7911-6373-11ee-bc2f-00e01a6800eb</t>
  </si>
  <si>
    <t>Коробка "Merry Christmas" 2в1 (w7849/w7850), Синий</t>
  </si>
  <si>
    <t>https://www.lavrpack.ru/local/templates/phoenix_v1/images_cache/thumbs/8121b21cd4d99871c4459618e7372f21.webp?v=1790852984</t>
  </si>
  <si>
    <t>956a0b7f-9cd7-11ef-ab3b-22344d083d2c#addfd02e-9cd7-11ef-ab3b-22344d083d2c</t>
  </si>
  <si>
    <t>110374</t>
  </si>
  <si>
    <t>Коробка двусторонняя "Бабочка", 36*13*13см, Белый</t>
  </si>
  <si>
    <t>упак</t>
  </si>
  <si>
    <t>https://www.lavrpack.ru/local/templates/phoenix_v1/images_cache/thumbs/7aaf8a6d166872f812dbd3a8b9f4fcd9.webp?v=1790852984</t>
  </si>
  <si>
    <t>956a0b7f-9cd7-11ef-ab3b-22344d083d2c#b4065d84-9cd7-11ef-ab3b-22344d083d2c</t>
  </si>
  <si>
    <t>Коробка двусторонняя "Бабочка", 36*13*13см, Мятно-зеленый</t>
  </si>
  <si>
    <t>https://www.lavrpack.ru/local/templates/phoenix_v1/images_cache/thumbs/0b865209a28d20f2a1c0676ee18dc904.webp?v=1790852984</t>
  </si>
  <si>
    <t>956a0b7f-9cd7-11ef-ab3b-22344d083d2c#a7cba3d0-9cd7-11ef-ab3b-22344d083d2c</t>
  </si>
  <si>
    <t>Коробка двусторонняя "Бабочка", 36*13*13см, Розовый</t>
  </si>
  <si>
    <t>https://www.lavrpack.ru/local/templates/phoenix_v1/images_cache/thumbs/0df981bc4121c0cf8d28d38e5f2df889.webp?v=1790852984</t>
  </si>
  <si>
    <t>956a0b7f-9cd7-11ef-ab3b-22344d083d2c#a1ce005a-9cd7-11ef-ab3b-22344d083d2c</t>
  </si>
  <si>
    <t>Коробка двусторонняя "Бабочка", 36*13*13см, Фиолетовый</t>
  </si>
  <si>
    <t>https://www.lavrpack.ru/local/templates/phoenix_v1/images_cache/thumbs/1707758f0314c3c0941f7005fd363c0b.webp?v=1790852984</t>
  </si>
  <si>
    <t>427ea685-3466-11ef-ab42-22344d083d2c#67d996b5-3466-11ef-ab42-22344d083d2c</t>
  </si>
  <si>
    <t>108326</t>
  </si>
  <si>
    <t>Коробка для цветов "Дерево", Светлое</t>
  </si>
  <si>
    <t>https://www.lavrpack.ru/local/templates/phoenix_v1/images_cache/thumbs/32bf15cb0a692c2d746a3e8e06d2db9e.webp?v=1790852984</t>
  </si>
  <si>
    <t>427ea685-3466-11ef-ab42-22344d083d2c#503426b7-3466-11ef-ab42-22344d083d2c</t>
  </si>
  <si>
    <t>Коробка для цветов "Дерево", Темное</t>
  </si>
  <si>
    <t>https://www.lavrpack.ru/local/templates/phoenix_v1/images_cache/thumbs/3330248e80c9df73c8d5bbc62fe3fcab.webp?v=1790838851</t>
  </si>
  <si>
    <t>ec577e63-3466-11ef-ab42-22344d083d2c#f25bafe1-3466-11ef-ab42-22344d083d2c</t>
  </si>
  <si>
    <t>108327</t>
  </si>
  <si>
    <t>Коробка для цветов "Орхидея" , Розовый</t>
  </si>
  <si>
    <t>https://www.lavrpack.ru/local/templates/phoenix_v1/images_cache/thumbs/d1ada33d03674b55478949071fd428f9.webp?v=1790852984</t>
  </si>
  <si>
    <t>ec577e63-3466-11ef-ab42-22344d083d2c#d65fc98c-3d2a-11f0-ab41-22344d083d2c</t>
  </si>
  <si>
    <t>Коробка для цветов "Орхидея" , Сиреневый</t>
  </si>
  <si>
    <t>https://www.lavrpack.ru/local/templates/phoenix_v1/images_cache/thumbs/27f737770cbd8fd31357a067b18320cc.webp?v=1790852984</t>
  </si>
  <si>
    <t>ec577e63-3466-11ef-ab42-22344d083d2c#a8aaf24c-69d4-11ef-ab51-1cfd08767542</t>
  </si>
  <si>
    <t>Коробка для цветов "Орхидея" , Ярко-розовый</t>
  </si>
  <si>
    <t>https://www.lavrpack.ru/local/templates/phoenix_v1/images_cache/thumbs/80dd2f1cb9a3dd5bb8375a48da4e3084.webp?v=1790852984</t>
  </si>
  <si>
    <t>8fdbc6b3-121b-11f1-ab4e-22344d083d2c#5b4b3947-121e-11f1-ab4e-22344d083d2c</t>
  </si>
  <si>
    <t>117348</t>
  </si>
  <si>
    <t>Коробка квадрат</t>
  </si>
  <si>
    <t>с ручками (24*24*H12см), Белый (УТ-88053531)</t>
  </si>
  <si>
    <t>3в1</t>
  </si>
  <si>
    <t>https://www.lavrpack.ru/local/templates/phoenix_v1/images_cache/thumbs/7578eea2cd64f0234b9390554c0f4822.webp?v=1790852984</t>
  </si>
  <si>
    <t>51823675-637d-11ee-bc2f-00e01a6800eb#a6350d15-637d-11ee-bc2f-00e01a6800eb</t>
  </si>
  <si>
    <t>104290</t>
  </si>
  <si>
    <t>Коробка конверт 20*7*30см (w7975/w7977), Зеленый</t>
  </si>
  <si>
    <t>https://www.lavrpack.ru/local/templates/phoenix_v1/images_cache/thumbs/5fdfe007786949741809547c2f248ede.webp?v=1790852984</t>
  </si>
  <si>
    <t>51823675-637d-11ee-bc2f-00e01a6800eb#5bbf0183-637d-11ee-bc2f-00e01a6800eb</t>
  </si>
  <si>
    <t>Коробка конверт 20*7*30см (w7975/w7977), Cерый</t>
  </si>
  <si>
    <t>https://www.lavrpack.ru/local/templates/phoenix_v1/images_cache/thumbs/66bc4df8fa5c1ffab014cbc63fb5eaaf.webp?v=1790838851</t>
  </si>
  <si>
    <t>60aa1932-9cd5-11ef-ab3b-22344d083d2c#92d6c603-9cd5-11ef-ab3b-22344d083d2c</t>
  </si>
  <si>
    <t>110372</t>
  </si>
  <si>
    <t>Коробка конверт 20*7*30см, Бордовый горошек</t>
  </si>
  <si>
    <t>https://www.lavrpack.ru/local/templates/phoenix_v1/images_cache/thumbs/7ce58ce7b8d96a78b97fa3224c615b54.webp?v=1790852984</t>
  </si>
  <si>
    <t>60aa1932-9cd5-11ef-ab3b-22344d083d2c#7a756e3a-9cd5-11ef-ab3b-22344d083d2c</t>
  </si>
  <si>
    <t>Коробка конверт 20*7*30см, Пудрово-синяя полоса</t>
  </si>
  <si>
    <t>https://www.lavrpack.ru/local/templates/phoenix_v1/images_cache/thumbs/2a65bf052102d676dfe6f4a3855e0e89.webp?v=1790852984</t>
  </si>
  <si>
    <t>60aa1932-9cd5-11ef-ab3b-22344d083d2c#ab962e01-9cd5-11ef-ab3b-22344d083d2c</t>
  </si>
  <si>
    <t>Коробка конверт 20*7*30см, Розово-зеленый</t>
  </si>
  <si>
    <t>https://www.lavrpack.ru/local/templates/phoenix_v1/images_cache/thumbs/959d68f337031bb67abbee3c86adb1af.webp?v=1790852984</t>
  </si>
  <si>
    <t>60aa1932-9cd5-11ef-ab3b-22344d083d2c#86ae33ac-9cd5-11ef-ab3b-22344d083d2c</t>
  </si>
  <si>
    <t>Коробка конверт 20*7*30см, Розово-мятный</t>
  </si>
  <si>
    <t>https://www.lavrpack.ru/local/templates/phoenix_v1/images_cache/thumbs/07412156cc41709ba3c1cad2df9586c0.webp?v=1790852984</t>
  </si>
  <si>
    <t>60aa1932-9cd5-11ef-ab3b-22344d083d2c#ca65957a-9cd5-11ef-ab3b-22344d083d2c</t>
  </si>
  <si>
    <t>Коробка конверт 20*7*30см, Серый-белый</t>
  </si>
  <si>
    <t>https://www.lavrpack.ru/local/templates/phoenix_v1/images_cache/thumbs/652e6a0d2f9521ad314f78c7156dcfd5.webp?v=1790852984</t>
  </si>
  <si>
    <t>60aa1932-9cd5-11ef-ab3b-22344d083d2c#72a9c5b6-9cd5-11ef-ab3b-22344d083d2c</t>
  </si>
  <si>
    <t>Коробка конверт 20*7*30см, Сине-белая полоса</t>
  </si>
  <si>
    <t>https://www.lavrpack.ru/local/templates/phoenix_v1/images_cache/thumbs/e8c3112d498cfe2a3bbee4bcc6b8164d.webp?v=1790852984</t>
  </si>
  <si>
    <t>60aa1932-9cd5-11ef-ab3b-22344d083d2c#9f652067-9cd5-11ef-ab3b-22344d083d2c</t>
  </si>
  <si>
    <t>Коробка конверт 20*7*30см, Фиолетово-белая полоса</t>
  </si>
  <si>
    <t>https://www.lavrpack.ru/local/templates/phoenix_v1/images_cache/thumbs/f14e7181b0e3b5589b64753d506b91d1.webp?v=1790852984</t>
  </si>
  <si>
    <t>60aa1932-9cd5-11ef-ab3b-22344d083d2c#b8078aa5-9cd5-11ef-ab3b-22344d083d2c</t>
  </si>
  <si>
    <t>Коробка конверт 20*7*30см, Черно-белая полоса</t>
  </si>
  <si>
    <t>https://www.lavrpack.ru/local/templates/phoenix_v1/images_cache/thumbs/afbcecdc899fd0d9194ebc6ea83241b1.webp?v=1790852984</t>
  </si>
  <si>
    <t>60aa1932-9cd5-11ef-ab3b-22344d083d2c#be2a5ee2-9cd5-11ef-ab3b-22344d083d2c</t>
  </si>
  <si>
    <t>Коробка конверт 20*7*30см, Черно-белый узор</t>
  </si>
  <si>
    <t>https://www.lavrpack.ru/local/templates/phoenix_v1/images_cache/thumbs/514abcc070db2c7f25072bbd55de26bb.webp?v=1790852984</t>
  </si>
  <si>
    <t>ef72a1bb-1e50-11ef-b78f-00e01a6800eb#ea8c9151-3461-11ef-ab42-22344d083d2c</t>
  </si>
  <si>
    <t>107961</t>
  </si>
  <si>
    <t>Коробка трапеция</t>
  </si>
  <si>
    <t>Россия, Розовый</t>
  </si>
  <si>
    <t>12×15×9см</t>
  </si>
  <si>
    <t>https://www.lavrpack.ru/local/templates/phoenix_v1/images_cache/thumbs/be64b872c2eb3dd72f617697830a4cd9.webp?v=1790852984</t>
  </si>
  <si>
    <t>ef72a1bb-1e50-11ef-b78f-00e01a6800eb#0622c0e1-1e51-11ef-b78f-00e01a6800eb</t>
  </si>
  <si>
    <t>Россия, Мята</t>
  </si>
  <si>
    <t>https://www.lavrpack.ru/local/templates/phoenix_v1/images_cache/thumbs/fe823c19b5016816e8dcc0b87d94f2b5.webp?v=1790852984</t>
  </si>
  <si>
    <t>ef72a1bb-1e50-11ef-b78f-00e01a6800eb#bbe77175-fc41-11f0-ab4d-22344d083d2c</t>
  </si>
  <si>
    <t>Россия, Белый</t>
  </si>
  <si>
    <t>https://www.lavrpack.ru/local/templates/phoenix_v1/images_cache/thumbs/f025547f9fcc670c777aa41b6238ebfb.webp?v=1790838851</t>
  </si>
  <si>
    <t>8307108d-1196-11f1-ab4e-22344d083d2c#8ffb7804-1196-11f1-ab4e-22344d083d2c</t>
  </si>
  <si>
    <t>117340</t>
  </si>
  <si>
    <t>Розовый (88014804)</t>
  </si>
  <si>
    <t>14×11×15см</t>
  </si>
  <si>
    <t>https://www.lavrpack.ru/local/templates/phoenix_v1/images_cache/thumbs/67aabffe43e5431c14f8e3c99ccd8ec8.webp?v=1790852984</t>
  </si>
  <si>
    <t>8307108d-1196-11f1-ab4e-22344d083d2c#72337a3c-121a-11f1-ab4e-22344d083d2c</t>
  </si>
  <si>
    <t>Красный (88014805)</t>
  </si>
  <si>
    <t>https://www.lavrpack.ru/local/templates/phoenix_v1/images_cache/thumbs/645ec97b56109464cd5dc93dfb376e4b.webp?v=1790838851</t>
  </si>
  <si>
    <t>68a6270f-7f2b-11ec-b73f-0018e40a3af2</t>
  </si>
  <si>
    <t>51381</t>
  </si>
  <si>
    <t>Коробка цилиндр 18*17см (без крышки)</t>
  </si>
  <si>
    <t>https://www.lavrpack.ru/local/templates/phoenix_v1/images_cache/thumbs/b96e60ed2a737ed783d1079c814cbc04.webp?v=1790852984</t>
  </si>
  <si>
    <t>8dcc99d4-8507-11f1-ab51-22344d083d2c#b6074633-8507-11f1-ab51-22344d083d2c</t>
  </si>
  <si>
    <t>119563</t>
  </si>
  <si>
    <t>Коробка-переноска, 32*53*65см (крафт)</t>
  </si>
  <si>
    <t>8273e251-3467-11ef-ab42-22344d083d2c#a8925bef-3467-11ef-ab42-22344d083d2c</t>
  </si>
  <si>
    <t>108328</t>
  </si>
  <si>
    <t>Коробочка микра , Горохи с бантом</t>
  </si>
  <si>
    <t>https://www.lavrpack.ru/local/templates/phoenix_v1/images_cache/thumbs/5afad4fb8c0d8f798fef08d078f75a4a.webp?v=1790852984</t>
  </si>
  <si>
    <t>8273e251-3467-11ef-ab42-22344d083d2c#b3a9ed58-3467-11ef-ab42-22344d083d2c</t>
  </si>
  <si>
    <t>Коробочка микра , Любовь</t>
  </si>
  <si>
    <t>https://www.lavrpack.ru/local/templates/phoenix_v1/images_cache/thumbs/86aaaf0a6aafb0431b89c8806c3b4c60.webp?v=1790852984</t>
  </si>
  <si>
    <t>8273e251-3467-11ef-ab42-22344d083d2c#bac77212-3467-11ef-ab42-22344d083d2c</t>
  </si>
  <si>
    <t>Коробочка микра , Париж</t>
  </si>
  <si>
    <t>https://www.lavrpack.ru/local/templates/phoenix_v1/images_cache/thumbs/f07b43cd2a1bb6d1dfe17771d23e93a1.webp?v=1790852984</t>
  </si>
  <si>
    <t>8273e251-3467-11ef-ab42-22344d083d2c#c8760edd-3467-11ef-ab42-22344d083d2c</t>
  </si>
  <si>
    <t>Коробочка микра , С наилучшими пожеланиями</t>
  </si>
  <si>
    <t>https://www.lavrpack.ru/local/templates/phoenix_v1/images_cache/thumbs/a20c33ddb02c0ec32a87360331e02b6c.webp?v=1790852984</t>
  </si>
  <si>
    <t>ab6127c8-7f2c-11ec-b73f-0018e40a3af2</t>
  </si>
  <si>
    <t>62323</t>
  </si>
  <si>
    <t>Кулек самосборный</t>
  </si>
  <si>
    <t>Китай</t>
  </si>
  <si>
    <t>50см.,</t>
  </si>
  <si>
    <t>https://www.lavrpack.ru/local/templates/phoenix_v1/images_cache/thumbs/909b8903fbf13b0eb3b0b634f5a1a24f.webp?v=1790852984</t>
  </si>
  <si>
    <t>12a15581-3099-11f0-ab40-22344d083d2c#207b9292-3099-11f0-ab40-22344d083d2c</t>
  </si>
  <si>
    <t>112718</t>
  </si>
  <si>
    <t>Винтаж</t>
  </si>
  <si>
    <t>"Квадрат" 3в1 (17×17×9,5см)</t>
  </si>
  <si>
    <t>https://www.lavrpack.ru/local/templates/phoenix_v1/images_cache/thumbs/126c88eb14792e4dbdaf952aef726758.webp?v=1790852984</t>
  </si>
  <si>
    <t>1e4a178a-120e-11f1-ab4e-22344d083d2c#82257c4b-120f-11f1-ab4e-22344d083d2c</t>
  </si>
  <si>
    <t>117345</t>
  </si>
  <si>
    <t>Фисташковый (88044357)</t>
  </si>
  <si>
    <t>"Прямоугольник" (33×21×12,5см) 10шт в наб</t>
  </si>
  <si>
    <t>https://www.lavrpack.ru/local/templates/phoenix_v1/images_cache/thumbs/28d38ef7237b5e3f50a301d8413a798a.webp?v=1790852984</t>
  </si>
  <si>
    <t>1e4a178a-120e-11f1-ab4e-22344d083d2c#6422f616-120e-11f1-ab4e-22344d083d2c</t>
  </si>
  <si>
    <t>Красный (88044367)</t>
  </si>
  <si>
    <t>https://www.lavrpack.ru/local/templates/phoenix_v1/images_cache/thumbs/a34726eab6e9ba3a3404f961139529a2.webp?v=1790838851</t>
  </si>
  <si>
    <t>1e4a178a-120e-11f1-ab4e-22344d083d2c#327a82aa-120e-11f1-ab4e-22344d083d2c</t>
  </si>
  <si>
    <t>Персиковый (88044360)</t>
  </si>
  <si>
    <t>https://www.lavrpack.ru/local/templates/phoenix_v1/images_cache/thumbs/a99a8c50facf0e80ead29b1a753fce66.webp?v=1790852984</t>
  </si>
  <si>
    <t>db98119c-30a6-11f0-ab40-22344d083d2c#e1cf6aec-30a6-11f0-ab40-22344d083d2c</t>
  </si>
  <si>
    <t>112727</t>
  </si>
  <si>
    <t>"Прямоугольник" 3в1 (22×15×11,5см)</t>
  </si>
  <si>
    <t>https://www.lavrpack.ru/local/templates/phoenix_v1/images_cache/thumbs/f75a1db314c15089e11db0e7079a4615.webp?v=1790838851</t>
  </si>
  <si>
    <t>db98119c-30a6-11f0-ab40-22344d083d2c#efc5c379-30a6-11f0-ab40-22344d083d2c</t>
  </si>
  <si>
    <t>Волшебный сад</t>
  </si>
  <si>
    <t>https://www.lavrpack.ru/local/templates/phoenix_v1/images_cache/thumbs/14509830a21ade16e01745e285305ae1.webp?v=1790852984</t>
  </si>
  <si>
    <t>b6b9aa19-30aa-11f0-ab40-22344d083d2c#2c67e512-1228-11f1-ab4e-22344d083d2c</t>
  </si>
  <si>
    <t>112728</t>
  </si>
  <si>
    <t>Песок (88049283)</t>
  </si>
  <si>
    <t>"Прямоугольник" 3в1 (23.5×15×9.2см)</t>
  </si>
  <si>
    <t>https://www.lavrpack.ru/local/templates/phoenix_v1/images_cache/thumbs/3496232b9437a1a4e65d60e5cffff5e5.webp?v=1790852984</t>
  </si>
  <si>
    <t>b6b9aa19-30aa-11f0-ab40-22344d083d2c#858334c4-1228-11f1-ab4e-22344d083d2c</t>
  </si>
  <si>
    <t>Карамельный (88001275)</t>
  </si>
  <si>
    <t>https://www.lavrpack.ru/local/templates/phoenix_v1/images_cache/thumbs/40e7bc9e9034b82b57ef10f26a333953.webp?v=1790852984</t>
  </si>
  <si>
    <t>b6b9aa19-30aa-11f0-ab40-22344d083d2c#bb7fb8ef-1228-11f1-ab4e-22344d083d2c</t>
  </si>
  <si>
    <t>Белый (62088)</t>
  </si>
  <si>
    <t>https://www.lavrpack.ru/local/templates/phoenix_v1/images_cache/thumbs/9d59008516d5bae2626c5e05ab1ae1e9.webp?v=1790852984</t>
  </si>
  <si>
    <t>7d137e7c-9cdc-11ef-ab3b-22344d083d2c#8942d0a2-9cdc-11ef-ab3b-22344d083d2c</t>
  </si>
  <si>
    <t>110377</t>
  </si>
  <si>
    <t>Набор коробок "Сердце" 3в1, Белый</t>
  </si>
  <si>
    <t>https://www.lavrpack.ru/local/templates/phoenix_v1/images_cache/thumbs/1ab8684647c041946a13010863b34b82.webp?v=1790852984</t>
  </si>
  <si>
    <t>ea2d5d5a-9cdb-11ef-ab3b-22344d083d2c#fc40f769-9cdb-11ef-ab3b-22344d083d2c</t>
  </si>
  <si>
    <t>110376</t>
  </si>
  <si>
    <t>Набор коробок 3в1 (22,5*22,5*20</t>
  </si>
  <si>
    <t>Черный</t>
  </si>
  <si>
    <t>5см),</t>
  </si>
  <si>
    <t>https://www.lavrpack.ru/local/templates/phoenix_v1/images_cache/thumbs/975faf31a390a13e89f9c378a11f5e76.webp?v=1790852984</t>
  </si>
  <si>
    <t>ea2d5d5a-9cdb-11ef-ab3b-22344d083d2c#023921f6-9cdc-11ef-ab3b-22344d083d2c</t>
  </si>
  <si>
    <t>https://www.lavrpack.ru/local/templates/phoenix_v1/images_cache/thumbs/b326d21a12dd65ac4c8c1942a2e8e678.webp?v=1790852984</t>
  </si>
  <si>
    <t>ea2d5d5a-9cdb-11ef-ab3b-22344d083d2c#f025e482-9cdb-11ef-ab3b-22344d083d2c</t>
  </si>
  <si>
    <t>Синий</t>
  </si>
  <si>
    <t>https://www.lavrpack.ru/local/templates/phoenix_v1/images_cache/thumbs/4d7f3f19ab2d97e2190a1076660bb6c2.webp?v=1790852984</t>
  </si>
  <si>
    <t>ea2d5d5a-9cdb-11ef-ab3b-22344d083d2c#f62e00c0-9cdb-11ef-ab3b-22344d083d2c</t>
  </si>
  <si>
    <t>Пудра</t>
  </si>
  <si>
    <t>https://www.lavrpack.ru/local/templates/phoenix_v1/images_cache/thumbs/e00a774bf866ed88078b306e70ea2433.webp?v=1790852984</t>
  </si>
  <si>
    <t>44bbf9e8-314b-11f0-ab40-22344d083d2c#3da65516-119a-11f1-ab4e-22344d083d2c</t>
  </si>
  <si>
    <t>112754</t>
  </si>
  <si>
    <t>Подарочная коробка</t>
  </si>
  <si>
    <t>"Складная" крышка на магните, 20×18×8см (Белая)</t>
  </si>
  <si>
    <t>https://www.lavrpack.ru/local/templates/phoenix_v1/images_cache/thumbs/79d1dd8faac75f3e0ef3e92c3455b278.webp?v=1790852984</t>
  </si>
  <si>
    <t>44bbf9e8-314b-11f0-ab40-22344d083d2c#4bed00f6-119a-11f1-ab4e-22344d083d2c</t>
  </si>
  <si>
    <t>"Складная" крышка на магните, 20×18×8см (Крафт)</t>
  </si>
  <si>
    <t>https://www.lavrpack.ru/local/templates/phoenix_v1/images_cache/thumbs/dd60d98153c4d9e3a5e53e19023a279e.webp?v=1790852984</t>
  </si>
  <si>
    <t>44bbf9e8-314b-11f0-ab40-22344d083d2c#5990f00d-119a-11f1-ab4e-22344d083d2c</t>
  </si>
  <si>
    <t>"Складная" крышка на магните, 20×18×8см (Розовая)</t>
  </si>
  <si>
    <t>https://www.lavrpack.ru/local/templates/phoenix_v1/images_cache/thumbs/ed6bb93c356048ad2d463f4c194aa7e4.webp?v=1790852984</t>
  </si>
  <si>
    <t>40cc2eed-30c8-11f0-ab40-22344d083d2c#f6a3a519-30c8-11f0-ab40-22344d083d2c</t>
  </si>
  <si>
    <t>112753</t>
  </si>
  <si>
    <t>"Складная" окошечко, Крафт (25*25*9см)</t>
  </si>
  <si>
    <t>https://www.lavrpack.ru/local/templates/phoenix_v1/images_cache/thumbs/507f5424a10d6e488597c2d4b466bef0.webp?v=1790838851</t>
  </si>
  <si>
    <t>37c5d677-118e-11f1-ab4d-22344d083d2c#46eb08dc-118e-11f1-ab4d-22344d083d2c</t>
  </si>
  <si>
    <t>117332</t>
  </si>
  <si>
    <t>Подарочная коробка "Сердце" 13,5*9*H11</t>
  </si>
  <si>
    <t>Красная (УТ-88053578)</t>
  </si>
  <si>
    <t>5см,</t>
  </si>
  <si>
    <t>https://www.lavrpack.ru/local/templates/phoenix_v1/images_cache/thumbs/ff9e41a73c0aea26234775e30545f09c.webp?v=1790852984</t>
  </si>
  <si>
    <t>37c5d677-118e-11f1-ab4d-22344d083d2c#de079410-120f-11f1-ab4e-22344d083d2c</t>
  </si>
  <si>
    <t>Голубой (УТ-88053579)</t>
  </si>
  <si>
    <t>https://www.lavrpack.ru/local/templates/phoenix_v1/images_cache/thumbs/e70dcb8812bd3264fb80183b3fcf485c.webp?v=1790852984</t>
  </si>
  <si>
    <t>537300ce-118c-11f1-ab4d-22344d083d2c#662babfe-118c-11f1-ab4d-22344d083d2c</t>
  </si>
  <si>
    <t>117329</t>
  </si>
  <si>
    <t>Подарочная коробка "Сердце" 13*12*8</t>
  </si>
  <si>
    <t>Пудровая (с окошком), (УТ-88053512)</t>
  </si>
  <si>
    <t>https://www.lavrpack.ru/local/templates/phoenix_v1/images_cache/thumbs/8efdb66e95a62520236bcfa0f30c35c5.webp?v=1790852984</t>
  </si>
  <si>
    <t>537300ce-118c-11f1-ab4d-22344d083d2c#5cdbe2e8-1211-11f1-ab4e-22344d083d2c</t>
  </si>
  <si>
    <t>Белая (с окошком), (УТ-88053511)</t>
  </si>
  <si>
    <t>https://www.lavrpack.ru/local/templates/phoenix_v1/images_cache/thumbs/4fd9ec1b7c792ae65b87075f5c9bdd55.webp?v=1790852984</t>
  </si>
  <si>
    <t>75aded12-1215-11f1-ab4e-22344d083d2c#9298841f-1215-11f1-ab4e-22344d083d2c</t>
  </si>
  <si>
    <t>117346</t>
  </si>
  <si>
    <t>Подарочная коробка "Сумочка" 27*13,5*10</t>
  </si>
  <si>
    <t>Розовый (88014791)</t>
  </si>
  <si>
    <t>https://www.lavrpack.ru/local/templates/phoenix_v1/images_cache/thumbs/452a72a6783403e107e6d5b67b47e6dd.webp?v=1790852984</t>
  </si>
  <si>
    <t>75aded12-1215-11f1-ab4e-22344d083d2c#20f2b0fb-1216-11f1-ab4e-22344d083d2c</t>
  </si>
  <si>
    <t>Белый (88014790)</t>
  </si>
  <si>
    <t>https://www.lavrpack.ru/local/templates/phoenix_v1/images_cache/thumbs/e3c36cfd0ca8b60b939061c1939e8d84.webp?v=1790852984</t>
  </si>
  <si>
    <t>f7b2ee4b-1191-11f1-ab4d-22344d083d2c#646dc79c-1198-11f1-ab4e-22344d083d2c</t>
  </si>
  <si>
    <t>117338</t>
  </si>
  <si>
    <t>Подарочная коробка складная 30,6*23*H11см "Just For You", Белый (УТ-88053615)</t>
  </si>
  <si>
    <t>https://www.lavrpack.ru/local/templates/phoenix_v1/images_cache/thumbs/cb0e9bf14cf3114dc7dcda15ca9074b9.webp?v=1790838851</t>
  </si>
  <si>
    <t>Стаканчики — 27 поз.</t>
  </si>
  <si>
    <t>7438b7f2-7f2c-11ec-b73f-0018e40a3af2</t>
  </si>
  <si>
    <t>66658</t>
  </si>
  <si>
    <t>Коробка стаканчик</t>
  </si>
  <si>
    <t>10,7×10,6см (красный)</t>
  </si>
  <si>
    <t>https://www.lavrpack.ru/local/templates/phoenix_v1/images_cache/thumbs/ba62c7680d5fb658d4be939068bc8a48.webp?v=1790852984</t>
  </si>
  <si>
    <t>f382ed68-4b47-11ee-bc2f-00e01a6800eb#71b549f4-4b48-11ee-bc2f-00e01a6800eb</t>
  </si>
  <si>
    <t>103946</t>
  </si>
  <si>
    <t>Красный (88011211)</t>
  </si>
  <si>
    <t>13,5×10×22см</t>
  </si>
  <si>
    <t>https://www.lavrpack.ru/local/templates/phoenix_v1/images_cache/thumbs/7ae447a06570e5a387ca41d9efd769be.webp?v=1790838851</t>
  </si>
  <si>
    <t>f382ed68-4b47-11ee-bc2f-00e01a6800eb#883e79f3-4b53-11ee-bc2f-00e01a6800eb</t>
  </si>
  <si>
    <t>Белый</t>
  </si>
  <si>
    <t>https://www.lavrpack.ru/local/templates/phoenix_v1/images_cache/thumbs/b2f5e8ae6bb94c0be008c66589dc296c.webp?v=1790852984</t>
  </si>
  <si>
    <t>e6dc9a0d-7f2d-11ec-b73f-0018e40a3af2</t>
  </si>
  <si>
    <t>68707</t>
  </si>
  <si>
    <t>15,5×12×19см. белый</t>
  </si>
  <si>
    <t>https://www.lavrpack.ru/local/templates/phoenix_v1/images_cache/thumbs/8ba4a2874c2a3652ba0764e29c040f9b.webp?v=1790852984</t>
  </si>
  <si>
    <t>9f132933-7f2c-11ec-b73f-0018e40a3af2</t>
  </si>
  <si>
    <t>68708</t>
  </si>
  <si>
    <t>15,5×12×19см. розовый</t>
  </si>
  <si>
    <t>https://www.lavrpack.ru/local/templates/phoenix_v1/images_cache/thumbs/b9e45f000e3114f3c247f1ed9fdc95d0.webp?v=1790852984</t>
  </si>
  <si>
    <t>9f132935-7f2c-11ec-b73f-0018e40a3af2</t>
  </si>
  <si>
    <t>68706</t>
  </si>
  <si>
    <t>15×12,5×19см (красный)</t>
  </si>
  <si>
    <t>https://www.lavrpack.ru/local/templates/phoenix_v1/images_cache/thumbs/bcafd03221a817396175cd6de734eb7b.webp?v=1790838851</t>
  </si>
  <si>
    <t>3cbd6102-d496-11ee-a0ad-00e01a6800eb#53215296-d496-11ee-a0ad-00e01a6800eb</t>
  </si>
  <si>
    <t>106439</t>
  </si>
  <si>
    <t>Китай, Голубой</t>
  </si>
  <si>
    <t>16×9×30см</t>
  </si>
  <si>
    <t>https://www.lavrpack.ru/local/templates/phoenix_v1/images_cache/thumbs/3e5ae0f19ae349d5aa972873cc5d600f.webp?v=1790838851</t>
  </si>
  <si>
    <t>dbe7b43e-3151-11f0-ab40-22344d083d2c#ea225439-3151-11f0-ab40-22344d083d2c</t>
  </si>
  <si>
    <t>112757</t>
  </si>
  <si>
    <t>Симфония роз</t>
  </si>
  <si>
    <t>17×15,5×10см</t>
  </si>
  <si>
    <t>https://www.lavrpack.ru/local/templates/phoenix_v1/images_cache/thumbs/5af6a0de6eb72acfd6d4f8f97343f675.webp?v=1790852984</t>
  </si>
  <si>
    <t>61d6f0d1-9cde-11ef-ab3b-22344d083d2c#6eda6adf-9cde-11ef-ab3b-22344d083d2c</t>
  </si>
  <si>
    <t>110379</t>
  </si>
  <si>
    <t>Коробка стаканчик 9*6*14</t>
  </si>
  <si>
    <t>Розовый</t>
  </si>
  <si>
    <t>https://www.lavrpack.ru/local/templates/phoenix_v1/images_cache/thumbs/133d1c6c4361e4d4c6f3c3ecfa0c3404.webp?v=1790852984</t>
  </si>
  <si>
    <t>61d6f0d1-9cde-11ef-ab3b-22344d083d2c#6805bd38-9cde-11ef-ab3b-22344d083d2c</t>
  </si>
  <si>
    <t>https://www.lavrpack.ru/local/templates/phoenix_v1/images_cache/thumbs/4d93ca2174cdd16efb89112beabba976.webp?v=1790852984</t>
  </si>
  <si>
    <t>799f2a10-9cdd-11ef-ab3b-22344d083d2c#85cabaa3-9cdd-11ef-ab3b-22344d083d2c</t>
  </si>
  <si>
    <t>110378</t>
  </si>
  <si>
    <t>Коробка стаканчик 13,5*8*22см, Белый</t>
  </si>
  <si>
    <t>https://www.lavrpack.ru/local/templates/phoenix_v1/images_cache/thumbs/8fa3e9b165e404b4b0c07d902155c70e.webp?v=1790852984</t>
  </si>
  <si>
    <t>799f2a10-9cdd-11ef-ab3b-22344d083d2c#a4870856-9cdd-11ef-ab3b-22344d083d2c</t>
  </si>
  <si>
    <t>Коробка стаканчик 13,5*8*22см, Зеленый</t>
  </si>
  <si>
    <t>https://www.lavrpack.ru/local/templates/phoenix_v1/images_cache/thumbs/69fea2b7e71442ff2da5a293be01ee9d.webp?v=1790852984</t>
  </si>
  <si>
    <t>799f2a10-9cdd-11ef-ab3b-22344d083d2c#923ebb69-9cdd-11ef-ab3b-22344d083d2c</t>
  </si>
  <si>
    <t>Коробка стаканчик 13,5*8*22см, Красный</t>
  </si>
  <si>
    <t>https://www.lavrpack.ru/local/templates/phoenix_v1/images_cache/thumbs/d141100aab7f1ba74c480cd857c4aa5c.webp?v=1790852984</t>
  </si>
  <si>
    <t>799f2a10-9cdd-11ef-ab3b-22344d083d2c#8bd3e06c-9cdd-11ef-ab3b-22344d083d2c</t>
  </si>
  <si>
    <t>Коробка стаканчик 13,5*8*22см, Розовый</t>
  </si>
  <si>
    <t>https://www.lavrpack.ru/local/templates/phoenix_v1/images_cache/thumbs/e85b218cd71f766516629174e7dba152.webp?v=1790852984</t>
  </si>
  <si>
    <t>799f2a10-9cdd-11ef-ab3b-22344d083d2c#985d82c3-9cdd-11ef-ab3b-22344d083d2c</t>
  </si>
  <si>
    <t>Коробка стаканчик 13,5*8*22см, Фиолетовый</t>
  </si>
  <si>
    <t>https://www.lavrpack.ru/local/templates/phoenix_v1/images_cache/thumbs/699e44c529a871d87bb34f51df3b1bb3.webp?v=1790852984</t>
  </si>
  <si>
    <t>14dd76a8-9cdf-11ef-ab3b-22344d083d2c#1b8f090d-9cdf-11ef-ab3b-22344d083d2c</t>
  </si>
  <si>
    <t>110380</t>
  </si>
  <si>
    <t>Коробка стаканчик 17*17*31см, Белый</t>
  </si>
  <si>
    <t>https://www.lavrpack.ru/local/templates/phoenix_v1/images_cache/thumbs/ef5df9b89e4a1fe0a2746ef62770a99b.webp?v=1790852984</t>
  </si>
  <si>
    <t>14dd76a8-9cdf-11ef-ab3b-22344d083d2c#27995b27-9cdf-11ef-ab3b-22344d083d2c</t>
  </si>
  <si>
    <t>Коробка стаканчик 17*17*31см, Красный</t>
  </si>
  <si>
    <t>https://www.lavrpack.ru/local/templates/phoenix_v1/images_cache/thumbs/4e75e626ad32811c489a927add2b4ad5.webp?v=1790852984</t>
  </si>
  <si>
    <t>14dd76a8-9cdf-11ef-ab3b-22344d083d2c#219f7927-9cdf-11ef-ab3b-22344d083d2c</t>
  </si>
  <si>
    <t>Коробка стаканчик 17*17*31см, Розовый</t>
  </si>
  <si>
    <t>https://www.lavrpack.ru/local/templates/phoenix_v1/images_cache/thumbs/84dd944d8df948235e59a7df437b7bf4.webp?v=1790852984</t>
  </si>
  <si>
    <t>14dd76a8-9cdf-11ef-ab3b-22344d083d2c#2d9476b1-9cdf-11ef-ab3b-22344d083d2c</t>
  </si>
  <si>
    <t>Коробка стаканчик 17*17*31см, Серый</t>
  </si>
  <si>
    <t>https://www.lavrpack.ru/local/templates/phoenix_v1/images_cache/thumbs/b067f621b23b431fc73b9541c7f8f28e.webp?v=1790852984</t>
  </si>
  <si>
    <t>37f1ca58-9ce2-11ef-ab3b-22344d083d2c#43f947ca-9ce2-11ef-ab3b-22344d083d2c</t>
  </si>
  <si>
    <t>110384</t>
  </si>
  <si>
    <t>Коробка стаканчик 19*19*40см, Белый</t>
  </si>
  <si>
    <t>https://www.lavrpack.ru/local/templates/phoenix_v1/images_cache/thumbs/87e72cb027097eaab8d773ad77149aaa.webp?v=1790852984</t>
  </si>
  <si>
    <t>37f1ca58-9ce2-11ef-ab3b-22344d083d2c#570d273f-9ce2-11ef-ab3b-22344d083d2c</t>
  </si>
  <si>
    <t>Коробка стаканчик 19*19*40см, Золото</t>
  </si>
  <si>
    <t>https://www.lavrpack.ru/local/templates/phoenix_v1/images_cache/thumbs/1461ae6c01d180e4e46292b297809e04.webp?v=1790852984</t>
  </si>
  <si>
    <t>37f1ca58-9ce2-11ef-ab3b-22344d083d2c#50bb2d36-9ce2-11ef-ab3b-22344d083d2c</t>
  </si>
  <si>
    <t>Коробка стаканчик 19*19*40см, Красный</t>
  </si>
  <si>
    <t>https://www.lavrpack.ru/local/templates/phoenix_v1/images_cache/thumbs/4b2f15a6affbc4aece64c252c592dc39.webp?v=1790852984</t>
  </si>
  <si>
    <t>37f1ca58-9ce2-11ef-ab3b-22344d083d2c#43f9492d-9ce2-11ef-ab3b-22344d083d2c</t>
  </si>
  <si>
    <t>Коробка стаканчик 19*19*40см, Розовый</t>
  </si>
  <si>
    <t>https://www.lavrpack.ru/local/templates/phoenix_v1/images_cache/thumbs/06cbb1a51fac77b09d157ac33760f53e.webp?v=1790852984</t>
  </si>
  <si>
    <t>37f1ca58-9ce2-11ef-ab3b-22344d083d2c#4a0a06ec-9ce2-11ef-ab3b-22344d083d2c</t>
  </si>
  <si>
    <t>Коробка стаканчик 19*19*40см, Черный</t>
  </si>
  <si>
    <t>https://www.lavrpack.ru/local/templates/phoenix_v1/images_cache/thumbs/abb13b35dbca48d4154dcfde6707f0f1.webp?v=1790852984</t>
  </si>
  <si>
    <t>fcfe3dde-39da-11ef-ab48-22344d083d2c#5e04ad0e-39db-11ef-ab48-22344d083d2c</t>
  </si>
  <si>
    <t>108402</t>
  </si>
  <si>
    <t>Коробка-кашпо "Конус", D9,5xH18 см, Красный</t>
  </si>
  <si>
    <t>https://www.lavrpack.ru/local/templates/phoenix_v1/images_cache/thumbs/d23116131912ff6cd324d217e8b880a5.webp?v=1790852984</t>
  </si>
  <si>
    <t>fcfe3dde-39da-11ef-ab48-22344d083d2c#6cad61d5-39db-11ef-ab48-22344d083d2c</t>
  </si>
  <si>
    <t>Коробка-кашпо "Конус", D9,5xH18 см, Персиковый</t>
  </si>
  <si>
    <t>https://www.lavrpack.ru/local/templates/phoenix_v1/images_cache/thumbs/baa1642e33942172eda54cc1eddf493c.webp?v=1790838851</t>
  </si>
  <si>
    <t>fcfe3dde-39da-11ef-ab48-22344d083d2c#c08fbcfc-39db-11ef-ab48-22344d083d2c</t>
  </si>
  <si>
    <t>Коробка-кашпо "Конус", D9,5xH18 см, Розовый</t>
  </si>
  <si>
    <t>https://www.lavrpack.ru/local/templates/phoenix_v1/images_cache/thumbs/b38c2be52188ab30740584ab79dd0812.webp?v=1790852984</t>
  </si>
  <si>
    <t>Коробки — 2 поз.</t>
  </si>
  <si>
    <t>7563e835-cfeb-11ee-a0ad-00e01a6800eb#84065aa0-d156-11ee-a0ad-00e01a6800eb</t>
  </si>
  <si>
    <t>106388</t>
  </si>
  <si>
    <t>Коробка для цветов 12,5*18*22</t>
  </si>
  <si>
    <t>Россия, Крафт</t>
  </si>
  <si>
    <t>5см</t>
  </si>
  <si>
    <t>https://www.lavrpack.ru/local/templates/phoenix_v1/images_cache/thumbs/2de8dc82f5754084546616a66dccf0a7.webp?v=1790838851</t>
  </si>
  <si>
    <t>7563e835-cfeb-11ee-a0ad-00e01a6800eb#0af9010d-cfec-11ee-a0ad-00e01a6800eb</t>
  </si>
  <si>
    <t>Россия, Желтый</t>
  </si>
  <si>
    <t>https://www.lavrpack.ru/local/templates/phoenix_v1/images_cache/thumbs/1a857a1f0b31c7403663e0e9ccb298be.webp?v=1790838851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</si>
  <si>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</si>
  <si>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</si>
  <si>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</si>
  <si>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</si>
  <si>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</si>
  <si>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</si>
  <si>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</si>
  <si>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</si>
  <si>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</si>
  <si>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</si>
  <si>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</si>
  <si>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</si>
  <si>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20:03</t>
  </si>
  <si>
    <t>Тип цены: опт</t>
  </si>
  <si>
    <t>Раздел: Коробки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</si>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</sst>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389363d2b8bbe2447110f03c8b429d41.jpg"/><Relationship Id="rId3" Type="http://schemas.openxmlformats.org/officeDocument/2006/relationships/image" Target="../media/e5075f57703eac7ff1475bcb0dc401e0.jpg"/><Relationship Id="rId4" Type="http://schemas.openxmlformats.org/officeDocument/2006/relationships/image" Target="../media/9b497e960806bf43e3a2011970748cbc.jpg"/><Relationship Id="rId5" Type="http://schemas.openxmlformats.org/officeDocument/2006/relationships/image" Target="../media/075dbfb82532c0a4fe7e1a57f1983655.jpg"/><Relationship Id="rId6" Type="http://schemas.openxmlformats.org/officeDocument/2006/relationships/image" Target="../media/c012635bfeb5e4045b95fe5bcc30d835.jpg"/><Relationship Id="rId7" Type="http://schemas.openxmlformats.org/officeDocument/2006/relationships/image" Target="../media/37da6552c0e201e3ea8065dbbfc27a99.jpg"/><Relationship Id="rId8" Type="http://schemas.openxmlformats.org/officeDocument/2006/relationships/image" Target="../media/eee3f045f1f3e2ece769f8a4a4cf0ee1.jpg"/><Relationship Id="rId9" Type="http://schemas.openxmlformats.org/officeDocument/2006/relationships/image" Target="../media/678ddf0b1c8d15c679134442646f3d90.jpg"/><Relationship Id="rId10" Type="http://schemas.openxmlformats.org/officeDocument/2006/relationships/image" Target="../media/9b4b079b8c28190177aa8415123a37ca.jpg"/><Relationship Id="rId11" Type="http://schemas.openxmlformats.org/officeDocument/2006/relationships/image" Target="../media/7a8dc447054f72bcc4757f6390612e08.jpg"/><Relationship Id="rId12" Type="http://schemas.openxmlformats.org/officeDocument/2006/relationships/image" Target="../media/5f6497c2c3fa6a0b28988a1b939bcb30.jpg"/><Relationship Id="rId13" Type="http://schemas.openxmlformats.org/officeDocument/2006/relationships/image" Target="../media/42dea70f9e50d2ab1a67a0b92ca8a322.jpg"/><Relationship Id="rId14" Type="http://schemas.openxmlformats.org/officeDocument/2006/relationships/image" Target="../media/57f74be6be7dc8414140752046aa90bb.jpg"/><Relationship Id="rId15" Type="http://schemas.openxmlformats.org/officeDocument/2006/relationships/image" Target="../media/448ce49de53f6556ecb7853bb4bce32e.jpg"/><Relationship Id="rId16" Type="http://schemas.openxmlformats.org/officeDocument/2006/relationships/image" Target="../media/5d5a45848568c82f5f8eb660661a1fdb.jpg"/><Relationship Id="rId17" Type="http://schemas.openxmlformats.org/officeDocument/2006/relationships/image" Target="../media/515ecec7cb57bde1d08b931a18cc9078.jpg"/><Relationship Id="rId18" Type="http://schemas.openxmlformats.org/officeDocument/2006/relationships/image" Target="../media/f63dd9c18fe1fcd0fccc69a7d7d77e23.jpg"/><Relationship Id="rId19" Type="http://schemas.openxmlformats.org/officeDocument/2006/relationships/image" Target="../media/c4f9c93ad20cda48d463f5950f7da1fb.jpg"/><Relationship Id="rId20" Type="http://schemas.openxmlformats.org/officeDocument/2006/relationships/image" Target="../media/e30a14886273f1f97f79e506ec211c38.jpg"/><Relationship Id="rId21" Type="http://schemas.openxmlformats.org/officeDocument/2006/relationships/image" Target="../media/9aaf93779926871332d09c925ead1427.jpg"/><Relationship Id="rId22" Type="http://schemas.openxmlformats.org/officeDocument/2006/relationships/image" Target="../media/542058951c8da9d9299e883ed0763d83.jpg"/><Relationship Id="rId23" Type="http://schemas.openxmlformats.org/officeDocument/2006/relationships/image" Target="../media/f661b28eb4d5313509cb6234b6caf3c9.jpg"/><Relationship Id="rId24" Type="http://schemas.openxmlformats.org/officeDocument/2006/relationships/image" Target="../media/ea898e8ebe9aa4cbf7cd02a5cc4093c2.jpg"/><Relationship Id="rId25" Type="http://schemas.openxmlformats.org/officeDocument/2006/relationships/image" Target="../media/1b8715ca661579cd3a0f27040392a1c1.jpg"/><Relationship Id="rId26" Type="http://schemas.openxmlformats.org/officeDocument/2006/relationships/image" Target="../media/49040fdbbc3df1da7e2885eb03490cbf.jpg"/><Relationship Id="rId27" Type="http://schemas.openxmlformats.org/officeDocument/2006/relationships/image" Target="../media/6c11fc2d4d2a826225c1b17469260720.jpg"/><Relationship Id="rId28" Type="http://schemas.openxmlformats.org/officeDocument/2006/relationships/image" Target="../media/07ba9b5f8c9bd5c975a6704d3ba4fe59.jpg"/><Relationship Id="rId29" Type="http://schemas.openxmlformats.org/officeDocument/2006/relationships/image" Target="../media/b4de23792ead29ccc0831fa3f6d678fa.jpg"/><Relationship Id="rId30" Type="http://schemas.openxmlformats.org/officeDocument/2006/relationships/image" Target="../media/d19a8337b40ba4135f34bfe2eda0c94c.jpg"/><Relationship Id="rId31" Type="http://schemas.openxmlformats.org/officeDocument/2006/relationships/image" Target="../media/aee95d09365c0b6daff6d334835ed195.jpg"/><Relationship Id="rId32" Type="http://schemas.openxmlformats.org/officeDocument/2006/relationships/image" Target="../media/669e7ac7a84e37d8fa4ccbf5519f7bc1.jpg"/><Relationship Id="rId33" Type="http://schemas.openxmlformats.org/officeDocument/2006/relationships/image" Target="../media/f05c75e3596d5500139a58ef8f9962f3.jpg"/><Relationship Id="rId34" Type="http://schemas.openxmlformats.org/officeDocument/2006/relationships/image" Target="../media/f61b5529137391888dfa883aab91a417.jpg"/><Relationship Id="rId35" Type="http://schemas.openxmlformats.org/officeDocument/2006/relationships/image" Target="../media/428c93e5efa848ebdd1d2822bd98b0ef.jpg"/><Relationship Id="rId36" Type="http://schemas.openxmlformats.org/officeDocument/2006/relationships/image" Target="../media/a8ab4dd3b877d79c7d473838f5d76021.jpg"/><Relationship Id="rId37" Type="http://schemas.openxmlformats.org/officeDocument/2006/relationships/image" Target="../media/3464805288e83e8b27868d93a30ee2f8.jpg"/><Relationship Id="rId38" Type="http://schemas.openxmlformats.org/officeDocument/2006/relationships/image" Target="../media/b2d8887af504030097f1cb11f8c54ece.jpg"/><Relationship Id="rId39" Type="http://schemas.openxmlformats.org/officeDocument/2006/relationships/image" Target="../media/7e27f07fa7f37b11bc40aa73116da652.jpg"/><Relationship Id="rId40" Type="http://schemas.openxmlformats.org/officeDocument/2006/relationships/image" Target="../media/664e1918d9f9e38ce0b007da05ab5b02.jpg"/><Relationship Id="rId41" Type="http://schemas.openxmlformats.org/officeDocument/2006/relationships/image" Target="../media/c1218ad7a3773196c97a8f74596788ee.jpg"/><Relationship Id="rId42" Type="http://schemas.openxmlformats.org/officeDocument/2006/relationships/image" Target="../media/de64b1199afb566d228c4b474b327d05.jpg"/><Relationship Id="rId43" Type="http://schemas.openxmlformats.org/officeDocument/2006/relationships/image" Target="../media/0e6c91d3ab7969657471f7403dbfbb6d.jpg"/><Relationship Id="rId44" Type="http://schemas.openxmlformats.org/officeDocument/2006/relationships/image" Target="../media/17efd6913ac90ee8e267dc8594bd04a6.jpg"/><Relationship Id="rId45" Type="http://schemas.openxmlformats.org/officeDocument/2006/relationships/image" Target="../media/3c39fa2115ae2d33e2cac1b47c055252.jpg"/><Relationship Id="rId46" Type="http://schemas.openxmlformats.org/officeDocument/2006/relationships/image" Target="../media/3754fa3363347f5ab80b5ac5a460bcc6.jpg"/><Relationship Id="rId47" Type="http://schemas.openxmlformats.org/officeDocument/2006/relationships/image" Target="../media/d312794e2fb53b1d5eea50b8c6a6b7ed.jpg"/><Relationship Id="rId48" Type="http://schemas.openxmlformats.org/officeDocument/2006/relationships/image" Target="../media/015b45a509b6d82d3ec5fbc6cc16e5b4.jpg"/><Relationship Id="rId49" Type="http://schemas.openxmlformats.org/officeDocument/2006/relationships/image" Target="../media/ebddd69e41b5a3049b7a670102bdc457.jpg"/><Relationship Id="rId50" Type="http://schemas.openxmlformats.org/officeDocument/2006/relationships/image" Target="../media/5767ee57128d623baae20d332a83d4b7.jpg"/><Relationship Id="rId51" Type="http://schemas.openxmlformats.org/officeDocument/2006/relationships/image" Target="../media/5deca78af812c6baebf6c77acfb10e57.jpg"/><Relationship Id="rId52" Type="http://schemas.openxmlformats.org/officeDocument/2006/relationships/image" Target="../media/22e1a20d730a03806ee4dbe4b30f17f7.jpg"/><Relationship Id="rId53" Type="http://schemas.openxmlformats.org/officeDocument/2006/relationships/image" Target="../media/b283c2785ab173816388efb92af017de.jpg"/><Relationship Id="rId54" Type="http://schemas.openxmlformats.org/officeDocument/2006/relationships/image" Target="../media/7f72290df85dfc49f6ed104aa3f43796.jpg"/><Relationship Id="rId55" Type="http://schemas.openxmlformats.org/officeDocument/2006/relationships/image" Target="../media/faf8b8bb3d47f83d98b092d020542759.jpg"/><Relationship Id="rId56" Type="http://schemas.openxmlformats.org/officeDocument/2006/relationships/image" Target="../media/df1f2c231b9144c791e5740b2b8ca86a.jpg"/><Relationship Id="rId57" Type="http://schemas.openxmlformats.org/officeDocument/2006/relationships/image" Target="../media/fdfa831beb97e8ca96c9281b13f6d973.jpg"/><Relationship Id="rId58" Type="http://schemas.openxmlformats.org/officeDocument/2006/relationships/image" Target="../media/00d7a61103e2192788255a0375081b69.jpg"/><Relationship Id="rId59" Type="http://schemas.openxmlformats.org/officeDocument/2006/relationships/image" Target="../media/f27e6717e84b1aeb410347ea2d5b00bd.jpg"/><Relationship Id="rId60" Type="http://schemas.openxmlformats.org/officeDocument/2006/relationships/image" Target="../media/0b19c6d2c7904b5d4e201b6593f279f9.jpg"/><Relationship Id="rId61" Type="http://schemas.openxmlformats.org/officeDocument/2006/relationships/image" Target="../media/d5193b290cc763391683da7d0c6c2ab0.jpg"/><Relationship Id="rId62" Type="http://schemas.openxmlformats.org/officeDocument/2006/relationships/image" Target="../media/74246f02e8d652d53c976a826ac01039.jpg"/><Relationship Id="rId63" Type="http://schemas.openxmlformats.org/officeDocument/2006/relationships/image" Target="../media/9e2ddddaad19fafe53c78f8ceeac2f30.jpg"/><Relationship Id="rId64" Type="http://schemas.openxmlformats.org/officeDocument/2006/relationships/image" Target="../media/3b7f5cf463530d9595cf3083bf40f0d9.jpg"/><Relationship Id="rId65" Type="http://schemas.openxmlformats.org/officeDocument/2006/relationships/image" Target="../media/bf55459edc22981103923bd12bc98fc7.jpg"/><Relationship Id="rId66" Type="http://schemas.openxmlformats.org/officeDocument/2006/relationships/image" Target="../media/31fbcbe575d9e6a4a47a316d98edacb3.jpg"/><Relationship Id="rId67" Type="http://schemas.openxmlformats.org/officeDocument/2006/relationships/image" Target="../media/f941c56ae4e289e78fe550b98074944b.jpg"/><Relationship Id="rId68" Type="http://schemas.openxmlformats.org/officeDocument/2006/relationships/image" Target="../media/2fd2adc0eaa133625b73c17cedbcb173.jpg"/><Relationship Id="rId69" Type="http://schemas.openxmlformats.org/officeDocument/2006/relationships/image" Target="../media/294a6f2ed5753f8164128b078fe5b0ee.jpg"/><Relationship Id="rId70" Type="http://schemas.openxmlformats.org/officeDocument/2006/relationships/image" Target="../media/4ef5b65e976823b1df27bb954f17a91e.jpg"/><Relationship Id="rId71" Type="http://schemas.openxmlformats.org/officeDocument/2006/relationships/image" Target="../media/99313bdbd6ed4ead478a175abc4eca27.jpg"/><Relationship Id="rId72" Type="http://schemas.openxmlformats.org/officeDocument/2006/relationships/image" Target="../media/bd45ea44bfaf0548852ba83996470b9c.jpg"/><Relationship Id="rId73" Type="http://schemas.openxmlformats.org/officeDocument/2006/relationships/image" Target="../media/842c4d4d0a4ece511116faae1e4db26a.jpg"/><Relationship Id="rId74" Type="http://schemas.openxmlformats.org/officeDocument/2006/relationships/image" Target="../media/9eadfe8b2941d884e20ecd297eb18cc5.jpg"/><Relationship Id="rId75" Type="http://schemas.openxmlformats.org/officeDocument/2006/relationships/image" Target="../media/e58664d3b2c2dc50aaf1445592863937.jpg"/><Relationship Id="rId76" Type="http://schemas.openxmlformats.org/officeDocument/2006/relationships/image" Target="../media/3bee9a94cf4a720a7968874075adb87f.jpg"/><Relationship Id="rId77" Type="http://schemas.openxmlformats.org/officeDocument/2006/relationships/image" Target="../media/4e6cc66ed2e739c4ef4b28919199fa06.jpg"/><Relationship Id="rId78" Type="http://schemas.openxmlformats.org/officeDocument/2006/relationships/image" Target="../media/bb3d1e43b658482c31748bab19bd0a77.jpg"/><Relationship Id="rId79" Type="http://schemas.openxmlformats.org/officeDocument/2006/relationships/image" Target="../media/7ffe1e4b8b38e513fb0943ba66e1b523.jpg"/><Relationship Id="rId80" Type="http://schemas.openxmlformats.org/officeDocument/2006/relationships/image" Target="../media/2c2acc0cba3c64a84f255574cb56e08d.jpg"/><Relationship Id="rId81" Type="http://schemas.openxmlformats.org/officeDocument/2006/relationships/image" Target="../media/8daffd5c0a68d0863f1e0cda673dea81.jpg"/><Relationship Id="rId82" Type="http://schemas.openxmlformats.org/officeDocument/2006/relationships/image" Target="../media/55b79da14581c6638863d95554b18c4e.jpg"/><Relationship Id="rId83" Type="http://schemas.openxmlformats.org/officeDocument/2006/relationships/image" Target="../media/40552e604d2601a350d3f74232e71c7a.jpg"/><Relationship Id="rId84" Type="http://schemas.openxmlformats.org/officeDocument/2006/relationships/image" Target="../media/ec743e187e91333c81af163c67fa42f2.jpg"/><Relationship Id="rId85" Type="http://schemas.openxmlformats.org/officeDocument/2006/relationships/image" Target="../media/9588a76a8a830e48cec4c7954707da50.jpg"/><Relationship Id="rId86" Type="http://schemas.openxmlformats.org/officeDocument/2006/relationships/image" Target="../media/8dce04092b0a1e3c5c8896c23ee35228.jpg"/><Relationship Id="rId87" Type="http://schemas.openxmlformats.org/officeDocument/2006/relationships/image" Target="../media/d896803601cb71f9831a61e9d5a834aa.jpg"/><Relationship Id="rId88" Type="http://schemas.openxmlformats.org/officeDocument/2006/relationships/image" Target="../media/b08a7c2193bfc5bb276247e2e8a6a308.jpg"/><Relationship Id="rId89" Type="http://schemas.openxmlformats.org/officeDocument/2006/relationships/image" Target="../media/d182f815febd9d0a3218a993eb490573.jpg"/><Relationship Id="rId90" Type="http://schemas.openxmlformats.org/officeDocument/2006/relationships/image" Target="../media/904c0afade790745567be19b6795ffb5.jpg"/><Relationship Id="rId91" Type="http://schemas.openxmlformats.org/officeDocument/2006/relationships/image" Target="../media/0aa7cbb43540341cfec9e7a88e98bcd4.jpg"/><Relationship Id="rId92" Type="http://schemas.openxmlformats.org/officeDocument/2006/relationships/image" Target="../media/c3f7299b791d2fd79b5171e566ef31b9.jpg"/><Relationship Id="rId93" Type="http://schemas.openxmlformats.org/officeDocument/2006/relationships/image" Target="../media/860748efc1de630fc45f4cdd178c5f2a.jpg"/><Relationship Id="rId94" Type="http://schemas.openxmlformats.org/officeDocument/2006/relationships/image" Target="../media/abf90f2cef84162d6d99407169ac7351.jpg"/><Relationship Id="rId95" Type="http://schemas.openxmlformats.org/officeDocument/2006/relationships/image" Target="../media/a7fd4523b3dce860135faea1cf73535d.jpg"/><Relationship Id="rId96" Type="http://schemas.openxmlformats.org/officeDocument/2006/relationships/image" Target="../media/2a19cd8bdb2177f81e7854d32189810a.jpg"/><Relationship Id="rId97" Type="http://schemas.openxmlformats.org/officeDocument/2006/relationships/image" Target="../media/b74a4e837412e6b06eb4edd5fa2f1a58.jpg"/><Relationship Id="rId98" Type="http://schemas.openxmlformats.org/officeDocument/2006/relationships/image" Target="../media/f0be1479e88ecf1a9b3aa91e1b41681b.jpg"/><Relationship Id="rId99" Type="http://schemas.openxmlformats.org/officeDocument/2006/relationships/image" Target="../media/67b9e6913cf5b2579c0eb8bf041fb639.jpg"/><Relationship Id="rId100" Type="http://schemas.openxmlformats.org/officeDocument/2006/relationships/image" Target="../media/71e25f733c85c60ad3b9226f7d1a6398.jpg"/><Relationship Id="rId101" Type="http://schemas.openxmlformats.org/officeDocument/2006/relationships/image" Target="../media/d4725abb2280d3ce3404af41ca4ef094.jpg"/><Relationship Id="rId102" Type="http://schemas.openxmlformats.org/officeDocument/2006/relationships/image" Target="../media/cbdd511d75096e4de1012c182bd31e1c.jpg"/><Relationship Id="rId103" Type="http://schemas.openxmlformats.org/officeDocument/2006/relationships/image" Target="../media/696609a7d416c8b05aeaf3f9363552b5.jpg"/><Relationship Id="rId104" Type="http://schemas.openxmlformats.org/officeDocument/2006/relationships/image" Target="../media/15ec0d21ea79c353a77c1a0361a3c390.jpg"/><Relationship Id="rId105" Type="http://schemas.openxmlformats.org/officeDocument/2006/relationships/image" Target="../media/b8bd9ec46006bc071026618029b04362.jpg"/><Relationship Id="rId106" Type="http://schemas.openxmlformats.org/officeDocument/2006/relationships/image" Target="../media/0269f961a316b668a1371ad4813beae5.jpg"/><Relationship Id="rId107" Type="http://schemas.openxmlformats.org/officeDocument/2006/relationships/image" Target="../media/0a8c572d439648988e6a7c80b8ece59a.jpg"/><Relationship Id="rId108" Type="http://schemas.openxmlformats.org/officeDocument/2006/relationships/image" Target="../media/6d5ce3741f087877c8b69ae735716fc9.jpg"/><Relationship Id="rId109" Type="http://schemas.openxmlformats.org/officeDocument/2006/relationships/image" Target="../media/6d5ce3741f087877c8b69ae735716fc9.jpg"/><Relationship Id="rId110" Type="http://schemas.openxmlformats.org/officeDocument/2006/relationships/image" Target="../media/6d5ce3741f087877c8b69ae735716fc9.jpg"/><Relationship Id="rId111" Type="http://schemas.openxmlformats.org/officeDocument/2006/relationships/image" Target="../media/6d5ce3741f087877c8b69ae735716fc9.jpg"/><Relationship Id="rId112" Type="http://schemas.openxmlformats.org/officeDocument/2006/relationships/image" Target="../media/6d5ce3741f087877c8b69ae735716fc9.jpg"/><Relationship Id="rId113" Type="http://schemas.openxmlformats.org/officeDocument/2006/relationships/image" Target="../media/6d5ce3741f087877c8b69ae735716fc9.jpg"/><Relationship Id="rId114" Type="http://schemas.openxmlformats.org/officeDocument/2006/relationships/image" Target="../media/6d5ce3741f087877c8b69ae735716fc9.jpg"/><Relationship Id="rId115" Type="http://schemas.openxmlformats.org/officeDocument/2006/relationships/image" Target="../media/6d5ce3741f087877c8b69ae735716fc9.jpg"/><Relationship Id="rId116" Type="http://schemas.openxmlformats.org/officeDocument/2006/relationships/image" Target="../media/6d5ce3741f087877c8b69ae735716fc9.jpg"/><Relationship Id="rId117" Type="http://schemas.openxmlformats.org/officeDocument/2006/relationships/image" Target="../media/6d5ce3741f087877c8b69ae735716fc9.jpg"/><Relationship Id="rId118" Type="http://schemas.openxmlformats.org/officeDocument/2006/relationships/image" Target="../media/9735b3d07fb53a8dccf6d2dcf412b3e6.jpg"/><Relationship Id="rId119" Type="http://schemas.openxmlformats.org/officeDocument/2006/relationships/image" Target="../media/c399c95d0a95d373982fae5200e3bda3.jpg"/><Relationship Id="rId120" Type="http://schemas.openxmlformats.org/officeDocument/2006/relationships/image" Target="../media/64e5fe08c1906f390d049e74fe0c48b2.jpg"/><Relationship Id="rId121" Type="http://schemas.openxmlformats.org/officeDocument/2006/relationships/image" Target="../media/391a0263373b25d025f56c53aabde780.jpg"/><Relationship Id="rId122" Type="http://schemas.openxmlformats.org/officeDocument/2006/relationships/image" Target="../media/ae4528366f2930a2e98fd61a4fe613c4.jpg"/><Relationship Id="rId123" Type="http://schemas.openxmlformats.org/officeDocument/2006/relationships/image" Target="../media/2547e979dca70cbc88827891db636a2c.jpg"/><Relationship Id="rId124" Type="http://schemas.openxmlformats.org/officeDocument/2006/relationships/image" Target="../media/abb61ef20f67265ebb3725d4463f507f.jpg"/><Relationship Id="rId125" Type="http://schemas.openxmlformats.org/officeDocument/2006/relationships/image" Target="../media/a3e9e55467f109e712a531162d87997a.jpg"/><Relationship Id="rId126" Type="http://schemas.openxmlformats.org/officeDocument/2006/relationships/image" Target="../media/8d61d9934505e16f33b35f9e29242457.jpg"/><Relationship Id="rId127" Type="http://schemas.openxmlformats.org/officeDocument/2006/relationships/image" Target="../media/61aa8aaa6f307c3240f16f1fc16ec41c.jpg"/><Relationship Id="rId128" Type="http://schemas.openxmlformats.org/officeDocument/2006/relationships/image" Target="../media/0b42db83b047d3295e5ceef70eab622f.jpg"/><Relationship Id="rId129" Type="http://schemas.openxmlformats.org/officeDocument/2006/relationships/image" Target="../media/1c663d99fd4f3a5b61090ee95e901112.jpg"/><Relationship Id="rId130" Type="http://schemas.openxmlformats.org/officeDocument/2006/relationships/image" Target="../media/8300ebec919f196a671cfe23eb1d4f3f.jpg"/><Relationship Id="rId131" Type="http://schemas.openxmlformats.org/officeDocument/2006/relationships/image" Target="../media/b91652d1e54f1b59ee89910b7d0eb41b.jpg"/><Relationship Id="rId132" Type="http://schemas.openxmlformats.org/officeDocument/2006/relationships/image" Target="../media/cd348fb49ad2420a29d217f99293b6e2.jpg"/><Relationship Id="rId133" Type="http://schemas.openxmlformats.org/officeDocument/2006/relationships/image" Target="../media/ae3777678c30bfae6e7e36221abf257f.jpg"/><Relationship Id="rId134" Type="http://schemas.openxmlformats.org/officeDocument/2006/relationships/image" Target="../media/f1e34bb02e3d174f188b1c7ae41a4a3e.jpg"/><Relationship Id="rId135" Type="http://schemas.openxmlformats.org/officeDocument/2006/relationships/image" Target="../media/615c71923448a66da62baf32cbeb09d9.jpg"/><Relationship Id="rId136" Type="http://schemas.openxmlformats.org/officeDocument/2006/relationships/image" Target="../media/dbce3cdbae613c0a37c54324dac8004b.jpg"/><Relationship Id="rId137" Type="http://schemas.openxmlformats.org/officeDocument/2006/relationships/image" Target="../media/61e5a45cdc354ab84ba05433348e805a.jpg"/><Relationship Id="rId138" Type="http://schemas.openxmlformats.org/officeDocument/2006/relationships/image" Target="../media/96ce1d2c354274196e98a622a91358f2.jpg"/><Relationship Id="rId139" Type="http://schemas.openxmlformats.org/officeDocument/2006/relationships/image" Target="../media/d3f424975e731148a6a65392af287991.jpg"/><Relationship Id="rId140" Type="http://schemas.openxmlformats.org/officeDocument/2006/relationships/image" Target="../media/22d457c83cb1db5535c32d72ca69a1e3.jpg"/><Relationship Id="rId141" Type="http://schemas.openxmlformats.org/officeDocument/2006/relationships/image" Target="../media/3f4f1dad31518c8f2aa8c51eccfe1af6.jpg"/><Relationship Id="rId142" Type="http://schemas.openxmlformats.org/officeDocument/2006/relationships/image" Target="../media/cbd685ed2415e1bc327c1999f2baf465.jpg"/><Relationship Id="rId143" Type="http://schemas.openxmlformats.org/officeDocument/2006/relationships/image" Target="../media/28c07ed82914c39ad00e3991d0a9f8dc.jpg"/><Relationship Id="rId144" Type="http://schemas.openxmlformats.org/officeDocument/2006/relationships/image" Target="../media/3b504f651484a05a296ff514912b133b.jpg"/><Relationship Id="rId145" Type="http://schemas.openxmlformats.org/officeDocument/2006/relationships/image" Target="../media/f102971e18745f5628bd62174c4ffa0f.jpg"/><Relationship Id="rId146" Type="http://schemas.openxmlformats.org/officeDocument/2006/relationships/image" Target="../media/00176a9df3f2c1fd9950c8e96dda13ba.jpg"/><Relationship Id="rId147" Type="http://schemas.openxmlformats.org/officeDocument/2006/relationships/image" Target="../media/1f450ad27b1a8a50e0cad74d53c6e7b0.jpg"/><Relationship Id="rId148" Type="http://schemas.openxmlformats.org/officeDocument/2006/relationships/image" Target="../media/a3833a76a4f2d15096bca9fe77f57ae6.jpg"/><Relationship Id="rId149" Type="http://schemas.openxmlformats.org/officeDocument/2006/relationships/image" Target="../media/a81930ce9d10dc5233556c7c0666069c.jpg"/><Relationship Id="rId150" Type="http://schemas.openxmlformats.org/officeDocument/2006/relationships/image" Target="../media/864ba12d5bcf2fc30f01fdbc5a9509ec.jpg"/><Relationship Id="rId151" Type="http://schemas.openxmlformats.org/officeDocument/2006/relationships/image" Target="../media/8c7e8b33127cfe982096af0159c88c23.jpg"/><Relationship Id="rId152" Type="http://schemas.openxmlformats.org/officeDocument/2006/relationships/image" Target="../media/7fbf82d6fcf2796b9b8e5d366d499fcf.jpg"/><Relationship Id="rId153" Type="http://schemas.openxmlformats.org/officeDocument/2006/relationships/image" Target="../media/2f2eb4186cfa074bb95f430a6fe9aeb9.jpg"/><Relationship Id="rId154" Type="http://schemas.openxmlformats.org/officeDocument/2006/relationships/image" Target="../media/1cf0499d88217d9dcfd7b4fb718200ca.jpg"/><Relationship Id="rId155" Type="http://schemas.openxmlformats.org/officeDocument/2006/relationships/image" Target="../media/feaebc80a4d7398f2da98895039e239a.jpg"/><Relationship Id="rId156" Type="http://schemas.openxmlformats.org/officeDocument/2006/relationships/image" Target="../media/c7bfc20092d749a4225c2b8b51ab6daf.jpg"/><Relationship Id="rId157" Type="http://schemas.openxmlformats.org/officeDocument/2006/relationships/image" Target="../media/356cb8ed52b160dde3ec4e01c0a8188a.jpg"/><Relationship Id="rId158" Type="http://schemas.openxmlformats.org/officeDocument/2006/relationships/image" Target="../media/27626322ce77f9aa11ced392105a50e1.jpg"/><Relationship Id="rId159" Type="http://schemas.openxmlformats.org/officeDocument/2006/relationships/image" Target="../media/c8e992bf9ace36d5a53e410f50424000.jpg"/><Relationship Id="rId160" Type="http://schemas.openxmlformats.org/officeDocument/2006/relationships/image" Target="../media/c92a6704038fb102086cf9deab2a5a2f.jpg"/><Relationship Id="rId161" Type="http://schemas.openxmlformats.org/officeDocument/2006/relationships/image" Target="../media/07a02e23041c9f7e475589d6cc2812fc.jpg"/><Relationship Id="rId162" Type="http://schemas.openxmlformats.org/officeDocument/2006/relationships/image" Target="../media/2335a80279c62a55223d98a93938426b.jpg"/><Relationship Id="rId163" Type="http://schemas.openxmlformats.org/officeDocument/2006/relationships/image" Target="../media/6cc9e6fd618b3b0063ec17a5efc5669e.jpg"/><Relationship Id="rId164" Type="http://schemas.openxmlformats.org/officeDocument/2006/relationships/image" Target="../media/f424486e5e770266892a2de46d33ebea.jpg"/><Relationship Id="rId165" Type="http://schemas.openxmlformats.org/officeDocument/2006/relationships/image" Target="../media/adc33baa435e58e5e436e7f4dd80ac2c.jpg"/><Relationship Id="rId166" Type="http://schemas.openxmlformats.org/officeDocument/2006/relationships/image" Target="../media/d6f2dde4bf349f5062e7d1561c6c7de3.jpg"/><Relationship Id="rId167" Type="http://schemas.openxmlformats.org/officeDocument/2006/relationships/image" Target="../media/32cb77e51b62899780afc5c377a58b78.jpg"/><Relationship Id="rId168" Type="http://schemas.openxmlformats.org/officeDocument/2006/relationships/image" Target="../media/f5f421d94984d71da6e1412d29f8ca0e.jpg"/><Relationship Id="rId169" Type="http://schemas.openxmlformats.org/officeDocument/2006/relationships/image" Target="../media/7dea4d35ef6416148829e630a8fdde55.jpg"/><Relationship Id="rId170" Type="http://schemas.openxmlformats.org/officeDocument/2006/relationships/image" Target="../media/6b3a134263b13b30ef938ee0f03bc6cc.jpg"/><Relationship Id="rId171" Type="http://schemas.openxmlformats.org/officeDocument/2006/relationships/image" Target="../media/476213007b9448c7edd7a6f780ab981f.jpg"/><Relationship Id="rId172" Type="http://schemas.openxmlformats.org/officeDocument/2006/relationships/image" Target="../media/338826b6ec895e9ac03ac7f4dfd145ae.jpg"/><Relationship Id="rId173" Type="http://schemas.openxmlformats.org/officeDocument/2006/relationships/image" Target="../media/ccc88972e666e685770d6c0a035efb5d.jpg"/><Relationship Id="rId174" Type="http://schemas.openxmlformats.org/officeDocument/2006/relationships/image" Target="../media/b88f2bea132b48a49c2ec37aad0ada48.jpg"/><Relationship Id="rId175" Type="http://schemas.openxmlformats.org/officeDocument/2006/relationships/image" Target="../media/cb7639ec8bcc7cd28778a3ff3671571d.jpg"/><Relationship Id="rId176" Type="http://schemas.openxmlformats.org/officeDocument/2006/relationships/image" Target="../media/f1751b3318b592c6af4b0e4090cf21eb.jpg"/><Relationship Id="rId177" Type="http://schemas.openxmlformats.org/officeDocument/2006/relationships/image" Target="../media/adfe0e1d9c8e5356214be42d51303fed.jpg"/><Relationship Id="rId178" Type="http://schemas.openxmlformats.org/officeDocument/2006/relationships/image" Target="../media/cc5e48c011b0a9bf72535a0cbfa8e434.jpg"/><Relationship Id="rId179" Type="http://schemas.openxmlformats.org/officeDocument/2006/relationships/image" Target="../media/d27cd66faab22160c769705da7212000.jpg"/><Relationship Id="rId180" Type="http://schemas.openxmlformats.org/officeDocument/2006/relationships/image" Target="../media/6d5ce3741f087877c8b69ae735716fc9.jpg"/><Relationship Id="rId181" Type="http://schemas.openxmlformats.org/officeDocument/2006/relationships/image" Target="../media/6d5ce3741f087877c8b69ae735716fc9.jpg"/><Relationship Id="rId182" Type="http://schemas.openxmlformats.org/officeDocument/2006/relationships/image" Target="../media/6d5ce3741f087877c8b69ae735716fc9.jpg"/><Relationship Id="rId183" Type="http://schemas.openxmlformats.org/officeDocument/2006/relationships/image" Target="../media/6d5ce3741f087877c8b69ae735716fc9.jpg"/><Relationship Id="rId184" Type="http://schemas.openxmlformats.org/officeDocument/2006/relationships/image" Target="../media/6d5ce3741f087877c8b69ae735716fc9.jpg"/><Relationship Id="rId185" Type="http://schemas.openxmlformats.org/officeDocument/2006/relationships/image" Target="../media/6d5ce3741f087877c8b69ae735716fc9.jpg"/><Relationship Id="rId186" Type="http://schemas.openxmlformats.org/officeDocument/2006/relationships/image" Target="../media/6d5ce3741f087877c8b69ae735716fc9.jpg"/><Relationship Id="rId187" Type="http://schemas.openxmlformats.org/officeDocument/2006/relationships/image" Target="../media/6d5ce3741f087877c8b69ae735716fc9.jpg"/><Relationship Id="rId188" Type="http://schemas.openxmlformats.org/officeDocument/2006/relationships/image" Target="../media/6d5ce3741f087877c8b69ae735716fc9.jpg"/><Relationship Id="rId189" Type="http://schemas.openxmlformats.org/officeDocument/2006/relationships/image" Target="../media/6d5ce3741f087877c8b69ae735716fc9.jpg"/><Relationship Id="rId190" Type="http://schemas.openxmlformats.org/officeDocument/2006/relationships/image" Target="../media/6d5ce3741f087877c8b69ae735716fc9.jpg"/><Relationship Id="rId191" Type="http://schemas.openxmlformats.org/officeDocument/2006/relationships/image" Target="../media/6d5ce3741f087877c8b69ae735716fc9.jpg"/><Relationship Id="rId192" Type="http://schemas.openxmlformats.org/officeDocument/2006/relationships/image" Target="../media/c63e134c893a011ad9f7fd685ebfae3b.jpg"/><Relationship Id="rId193" Type="http://schemas.openxmlformats.org/officeDocument/2006/relationships/image" Target="../media/810c908b77a920a854622d34f51b9ec2.jpg"/><Relationship Id="rId194" Type="http://schemas.openxmlformats.org/officeDocument/2006/relationships/image" Target="../media/3bd7922b8259bded6193758135a2a081.jpg"/><Relationship Id="rId195" Type="http://schemas.openxmlformats.org/officeDocument/2006/relationships/image" Target="../media/e72a25d86c07c630b19e5a26d0c4f25b.jpg"/><Relationship Id="rId196" Type="http://schemas.openxmlformats.org/officeDocument/2006/relationships/image" Target="../media/608d726adb416885d3358139776b57bc.jpg"/><Relationship Id="rId197" Type="http://schemas.openxmlformats.org/officeDocument/2006/relationships/image" Target="../media/39f99e3a40123b880f24f378c07fe2fd.jpg"/><Relationship Id="rId198" Type="http://schemas.openxmlformats.org/officeDocument/2006/relationships/image" Target="../media/fcd631df0e358811ce7c4a618d57dad8.jpg"/><Relationship Id="rId199" Type="http://schemas.openxmlformats.org/officeDocument/2006/relationships/image" Target="../media/fe5fc7c3e8a810953c733f970b6acd5d.jpg"/><Relationship Id="rId200" Type="http://schemas.openxmlformats.org/officeDocument/2006/relationships/image" Target="../media/b30ed5e7746dfca4227e3326c0674d45.jpg"/><Relationship Id="rId201" Type="http://schemas.openxmlformats.org/officeDocument/2006/relationships/image" Target="../media/698eefa1ae70a998e8c404e11466ce61.jpg"/><Relationship Id="rId202" Type="http://schemas.openxmlformats.org/officeDocument/2006/relationships/image" Target="../media/da0adf7c713a2da384d10f22771a47ca.jpg"/><Relationship Id="rId203" Type="http://schemas.openxmlformats.org/officeDocument/2006/relationships/image" Target="../media/82b739a7ba372535d5b33902b9ee71bf.jpg"/><Relationship Id="rId204" Type="http://schemas.openxmlformats.org/officeDocument/2006/relationships/image" Target="../media/75bf6572a0972ee25721e182caf8afcf.jpg"/><Relationship Id="rId205" Type="http://schemas.openxmlformats.org/officeDocument/2006/relationships/image" Target="../media/6d5ce3741f087877c8b69ae735716fc9.jpg"/><Relationship Id="rId206" Type="http://schemas.openxmlformats.org/officeDocument/2006/relationships/image" Target="../media/6d5ce3741f087877c8b69ae735716fc9.jpg"/><Relationship Id="rId207" Type="http://schemas.openxmlformats.org/officeDocument/2006/relationships/image" Target="../media/6d5ce3741f087877c8b69ae735716fc9.jpg"/><Relationship Id="rId208" Type="http://schemas.openxmlformats.org/officeDocument/2006/relationships/image" Target="../media/6d5ce3741f087877c8b69ae735716fc9.jpg"/><Relationship Id="rId209" Type="http://schemas.openxmlformats.org/officeDocument/2006/relationships/image" Target="../media/6d5ce3741f087877c8b69ae735716fc9.jpg"/><Relationship Id="rId210" Type="http://schemas.openxmlformats.org/officeDocument/2006/relationships/image" Target="../media/6d5ce3741f087877c8b69ae735716fc9.jpg"/><Relationship Id="rId211" Type="http://schemas.openxmlformats.org/officeDocument/2006/relationships/image" Target="../media/6d5ce3741f087877c8b69ae735716fc9.jpg"/><Relationship Id="rId212" Type="http://schemas.openxmlformats.org/officeDocument/2006/relationships/image" Target="../media/6d5ce3741f087877c8b69ae735716fc9.jpg"/><Relationship Id="rId213" Type="http://schemas.openxmlformats.org/officeDocument/2006/relationships/image" Target="../media/6d5ce3741f087877c8b69ae735716fc9.jpg"/><Relationship Id="rId214" Type="http://schemas.openxmlformats.org/officeDocument/2006/relationships/image" Target="../media/6d5ce3741f087877c8b69ae735716fc9.jpg"/><Relationship Id="rId215" Type="http://schemas.openxmlformats.org/officeDocument/2006/relationships/image" Target="../media/938fa2d8cb7309b6dddcb29f623cdf6b.jpg"/><Relationship Id="rId216" Type="http://schemas.openxmlformats.org/officeDocument/2006/relationships/image" Target="../media/daf6042b110c561efba4092676675208.jpg"/><Relationship Id="rId217" Type="http://schemas.openxmlformats.org/officeDocument/2006/relationships/image" Target="../media/6f0d73a991e3dfbd1c5e5232da31d321.jpg"/><Relationship Id="rId218" Type="http://schemas.openxmlformats.org/officeDocument/2006/relationships/image" Target="../media/9a466d75788a25fa16fa35c269929ff9.jpg"/><Relationship Id="rId219" Type="http://schemas.openxmlformats.org/officeDocument/2006/relationships/image" Target="../media/a97ab6048ab1d66ac64b4bce6a6cddf0.jpg"/><Relationship Id="rId220" Type="http://schemas.openxmlformats.org/officeDocument/2006/relationships/image" Target="../media/35e58421c1f04e978261b336f1a3dd8c.jpg"/><Relationship Id="rId221" Type="http://schemas.openxmlformats.org/officeDocument/2006/relationships/image" Target="../media/b933038fded78c90791d0d8d97e9e547.jpg"/><Relationship Id="rId222" Type="http://schemas.openxmlformats.org/officeDocument/2006/relationships/image" Target="../media/e9ae9a4720a3065e331511ec576935bc.jpg"/><Relationship Id="rId223" Type="http://schemas.openxmlformats.org/officeDocument/2006/relationships/image" Target="../media/96c41520289db87fd412d541884cbd75.jpg"/><Relationship Id="rId224" Type="http://schemas.openxmlformats.org/officeDocument/2006/relationships/image" Target="../media/036bfb54fc1c85e969f5993d0e276433.jpg"/><Relationship Id="rId225" Type="http://schemas.openxmlformats.org/officeDocument/2006/relationships/image" Target="../media/f26a40016485d0001ff856e5245dc2a4.jpg"/><Relationship Id="rId226" Type="http://schemas.openxmlformats.org/officeDocument/2006/relationships/image" Target="../media/e08d1ad22db93bebeb7d47e33fb7c401.jpg"/><Relationship Id="rId227" Type="http://schemas.openxmlformats.org/officeDocument/2006/relationships/image" Target="../media/59642578f5b0308369b7fa12e1009715.jpg"/><Relationship Id="rId228" Type="http://schemas.openxmlformats.org/officeDocument/2006/relationships/image" Target="../media/6da90765a0a1875b537deac889e59f37.jpg"/><Relationship Id="rId229" Type="http://schemas.openxmlformats.org/officeDocument/2006/relationships/image" Target="../media/3d39334a5fe25ae2c46922339af67511.jpg"/><Relationship Id="rId230" Type="http://schemas.openxmlformats.org/officeDocument/2006/relationships/image" Target="../media/6753b286fd9f948c97110a615f0d1a56.jpg"/><Relationship Id="rId231" Type="http://schemas.openxmlformats.org/officeDocument/2006/relationships/image" Target="../media/370ede105f8e7ec11c884d8b049cf71b.jpg"/><Relationship Id="rId232" Type="http://schemas.openxmlformats.org/officeDocument/2006/relationships/image" Target="../media/e5a01e331d63f7378ac2601f86d8a328.jpg"/><Relationship Id="rId233" Type="http://schemas.openxmlformats.org/officeDocument/2006/relationships/image" Target="../media/31f0c09332c9572ccd5f29d9f4dd40a6.jpg"/><Relationship Id="rId234" Type="http://schemas.openxmlformats.org/officeDocument/2006/relationships/image" Target="../media/6a2bc5c54b153f44d31b6f5bfb962c55.jpg"/><Relationship Id="rId235" Type="http://schemas.openxmlformats.org/officeDocument/2006/relationships/image" Target="../media/4c744a5436edf340fe0a26e9a39bc5bf.jpg"/><Relationship Id="rId236" Type="http://schemas.openxmlformats.org/officeDocument/2006/relationships/image" Target="../media/071d5aaeb9996f9b791d9c29a1a65ca6.jpg"/><Relationship Id="rId237" Type="http://schemas.openxmlformats.org/officeDocument/2006/relationships/image" Target="../media/85a9c81f3161d5a1dc0dcb71d7de0afc.jpg"/><Relationship Id="rId238" Type="http://schemas.openxmlformats.org/officeDocument/2006/relationships/image" Target="../media/28210c3c816677b18256fdb4cf8b365f.jpg"/><Relationship Id="rId239" Type="http://schemas.openxmlformats.org/officeDocument/2006/relationships/image" Target="../media/eb7179d635cbaef13519fc7cac5703de.jpg"/><Relationship Id="rId240" Type="http://schemas.openxmlformats.org/officeDocument/2006/relationships/image" Target="../media/61c35b01a0bc40f89e7f2bf5f1b4ca96.jpg"/><Relationship Id="rId241" Type="http://schemas.openxmlformats.org/officeDocument/2006/relationships/image" Target="../media/a69d74f9c658df6ffd26d839879e3810.jpg"/><Relationship Id="rId242" Type="http://schemas.openxmlformats.org/officeDocument/2006/relationships/image" Target="../media/52e73d4557397734251facd45bcd2677.jpg"/><Relationship Id="rId243" Type="http://schemas.openxmlformats.org/officeDocument/2006/relationships/image" Target="../media/7a6fb508702454acd31ab3460d4d300a.jpg"/><Relationship Id="rId244" Type="http://schemas.openxmlformats.org/officeDocument/2006/relationships/image" Target="../media/3bf0d87328d5d703f529cdf0825904f2.jpg"/><Relationship Id="rId245" Type="http://schemas.openxmlformats.org/officeDocument/2006/relationships/image" Target="../media/54100e29f4b98ce7da54e291909c2429.jpg"/><Relationship Id="rId246" Type="http://schemas.openxmlformats.org/officeDocument/2006/relationships/image" Target="../media/b0f22f86fa08ea90773b360f39fc1149.jpg"/><Relationship Id="rId247" Type="http://schemas.openxmlformats.org/officeDocument/2006/relationships/image" Target="../media/08d5b61dceedaf37648c4d0ae6aee3a6.jpg"/><Relationship Id="rId248" Type="http://schemas.openxmlformats.org/officeDocument/2006/relationships/image" Target="../media/1da7724def82063b22e06176bc05aec7.jpg"/><Relationship Id="rId249" Type="http://schemas.openxmlformats.org/officeDocument/2006/relationships/image" Target="../media/ca9c86c610f349c69ded411d0e3ff9f7.jpg"/><Relationship Id="rId250" Type="http://schemas.openxmlformats.org/officeDocument/2006/relationships/image" Target="../media/83f3d7c72622ea27a789e9de0f35111b.jpg"/><Relationship Id="rId251" Type="http://schemas.openxmlformats.org/officeDocument/2006/relationships/image" Target="../media/6d5ce3741f087877c8b69ae735716fc9.jpg"/><Relationship Id="rId252" Type="http://schemas.openxmlformats.org/officeDocument/2006/relationships/image" Target="../media/7431900e48126e0726b5a3d411848ef1.jpg"/><Relationship Id="rId253" Type="http://schemas.openxmlformats.org/officeDocument/2006/relationships/image" Target="../media/cf5fbba660090ac2472b59a160a34522.jpg"/><Relationship Id="rId254" Type="http://schemas.openxmlformats.org/officeDocument/2006/relationships/image" Target="../media/631c398e9c4bcd362fd4ca71394b7bc2.jpg"/><Relationship Id="rId255" Type="http://schemas.openxmlformats.org/officeDocument/2006/relationships/image" Target="../media/ed0fd394d56f7624dcab5226b3073091.jpg"/><Relationship Id="rId256" Type="http://schemas.openxmlformats.org/officeDocument/2006/relationships/image" Target="../media/81ea19a97cec2b4cc0f5cc1158d5177b.jpg"/><Relationship Id="rId257" Type="http://schemas.openxmlformats.org/officeDocument/2006/relationships/image" Target="../media/18bc2e8e2543984559b5f25149dbb21a.jpg"/><Relationship Id="rId258" Type="http://schemas.openxmlformats.org/officeDocument/2006/relationships/image" Target="../media/8c64f1cebfe95471ab23137c70de3ff9.jpg"/><Relationship Id="rId259" Type="http://schemas.openxmlformats.org/officeDocument/2006/relationships/image" Target="../media/24d570c79170d0acdebc3ec511093532.jpg"/><Relationship Id="rId260" Type="http://schemas.openxmlformats.org/officeDocument/2006/relationships/image" Target="../media/e888fcb1619c54c9255588815ff14fd1.jpg"/><Relationship Id="rId261" Type="http://schemas.openxmlformats.org/officeDocument/2006/relationships/image" Target="../media/f58be6cc05c97e6ab352f9f598ab10ce.jpg"/><Relationship Id="rId262" Type="http://schemas.openxmlformats.org/officeDocument/2006/relationships/image" Target="../media/91f895ff3e487895238885aedecd8fa5.jpg"/><Relationship Id="rId263" Type="http://schemas.openxmlformats.org/officeDocument/2006/relationships/image" Target="../media/efc7761aeece4179a8515ac135149868.jpg"/><Relationship Id="rId264" Type="http://schemas.openxmlformats.org/officeDocument/2006/relationships/image" Target="../media/4d408d534f6d4ec044f78c0250dbc50b.jpg"/><Relationship Id="rId265" Type="http://schemas.openxmlformats.org/officeDocument/2006/relationships/image" Target="../media/ef346820a7fd64747f12d5b28dffbf83.jpg"/><Relationship Id="rId266" Type="http://schemas.openxmlformats.org/officeDocument/2006/relationships/image" Target="../media/b58b434c0a68c5f5addbc82ed53894d2.jpg"/><Relationship Id="rId267" Type="http://schemas.openxmlformats.org/officeDocument/2006/relationships/image" Target="../media/941f3cfebf0862fe7ecb6d9bf49d7783.jpg"/><Relationship Id="rId268" Type="http://schemas.openxmlformats.org/officeDocument/2006/relationships/image" Target="../media/18c7ecf34a30d514b92b111ebdf7256f.jpg"/><Relationship Id="rId269" Type="http://schemas.openxmlformats.org/officeDocument/2006/relationships/image" Target="../media/ec373a9f6977a8c0e52a169da088e1cd.jpg"/><Relationship Id="rId270" Type="http://schemas.openxmlformats.org/officeDocument/2006/relationships/image" Target="../media/8841b327ada9eec8396f5fd70e851cd1.jpg"/><Relationship Id="rId271" Type="http://schemas.openxmlformats.org/officeDocument/2006/relationships/image" Target="../media/361a46a75e9a298279bc4463c94bcbea.jpg"/><Relationship Id="rId272" Type="http://schemas.openxmlformats.org/officeDocument/2006/relationships/image" Target="../media/336bba0fca4624c6f9c0458522e44144.jpg"/><Relationship Id="rId273" Type="http://schemas.openxmlformats.org/officeDocument/2006/relationships/image" Target="../media/3dde951f1792e8abbb5a2386de27832c.jpg"/><Relationship Id="rId274" Type="http://schemas.openxmlformats.org/officeDocument/2006/relationships/image" Target="../media/9bc5914d9e5f7f521d72ca2c9ca2d8fe.jpg"/><Relationship Id="rId275" Type="http://schemas.openxmlformats.org/officeDocument/2006/relationships/image" Target="../media/f1bcf12c0dbadf2209cab74d2f277e7c.jpg"/><Relationship Id="rId276" Type="http://schemas.openxmlformats.org/officeDocument/2006/relationships/image" Target="../media/df27025db25064882c60fc3266ad4aad.jpg"/><Relationship Id="rId277" Type="http://schemas.openxmlformats.org/officeDocument/2006/relationships/image" Target="../media/ea2e70103fcdd7634dc18a69fc7b10ca.jpg"/><Relationship Id="rId278" Type="http://schemas.openxmlformats.org/officeDocument/2006/relationships/image" Target="../media/2d001d6fab4a719bd20397009678e8ec.jpg"/><Relationship Id="rId279" Type="http://schemas.openxmlformats.org/officeDocument/2006/relationships/image" Target="../media/b24d15b834dd37fea82a9902f0bda74e.jpg"/><Relationship Id="rId280" Type="http://schemas.openxmlformats.org/officeDocument/2006/relationships/image" Target="../media/1d461138dee727f7fb060e05efb2f034.jpg"/><Relationship Id="rId281" Type="http://schemas.openxmlformats.org/officeDocument/2006/relationships/image" Target="../media/2561a7c4ebd0b681e7c62d2fc2471955.jpg"/><Relationship Id="rId282" Type="http://schemas.openxmlformats.org/officeDocument/2006/relationships/image" Target="../media/40441d4eedea9b1c53c13490b0c8e36f.jpg"/><Relationship Id="rId283" Type="http://schemas.openxmlformats.org/officeDocument/2006/relationships/image" Target="../media/857c4da5975a1363ace3d813ca841083.jpg"/><Relationship Id="rId284" Type="http://schemas.openxmlformats.org/officeDocument/2006/relationships/image" Target="../media/7eb4866f279b78df9936b6af2efb45de.jpg"/><Relationship Id="rId285" Type="http://schemas.openxmlformats.org/officeDocument/2006/relationships/image" Target="../media/bbaf3d93c1c526f85a041defdea5957e.jpg"/><Relationship Id="rId286" Type="http://schemas.openxmlformats.org/officeDocument/2006/relationships/image" Target="../media/9127ef8704d6d01a51f76f71ce798a71.jpg"/><Relationship Id="rId287" Type="http://schemas.openxmlformats.org/officeDocument/2006/relationships/image" Target="../media/0c93aadd12edcc9986291d60bdab0245.jpg"/><Relationship Id="rId288" Type="http://schemas.openxmlformats.org/officeDocument/2006/relationships/image" Target="../media/5ef522f5a9aa152af9859f09f9318509.jpg"/><Relationship Id="rId289" Type="http://schemas.openxmlformats.org/officeDocument/2006/relationships/image" Target="../media/640738a8afc587a7d093a5ae6b86c0bd.jpg"/><Relationship Id="rId290" Type="http://schemas.openxmlformats.org/officeDocument/2006/relationships/image" Target="../media/f1586d4b9eb29b4729ceaf082900d79c.jpg"/><Relationship Id="rId291" Type="http://schemas.openxmlformats.org/officeDocument/2006/relationships/image" Target="../media/9e468dd043401c26ca81c330180e2dea.jpg"/><Relationship Id="rId292" Type="http://schemas.openxmlformats.org/officeDocument/2006/relationships/image" Target="../media/1b68e82bc95f30ce443a6942767df14c.jpg"/><Relationship Id="rId293" Type="http://schemas.openxmlformats.org/officeDocument/2006/relationships/image" Target="../media/dc3dab26a61f6bdf3e9d16735360afea.jpg"/><Relationship Id="rId294" Type="http://schemas.openxmlformats.org/officeDocument/2006/relationships/image" Target="../media/38d2b1d71962c6a223a47f706e7bceea.jpg"/><Relationship Id="rId295" Type="http://schemas.openxmlformats.org/officeDocument/2006/relationships/image" Target="../media/f56ea524f7d4609f73555b9630b365f6.jpg"/><Relationship Id="rId296" Type="http://schemas.openxmlformats.org/officeDocument/2006/relationships/image" Target="../media/caa2d78b05390640025932fc39958c10.jpg"/><Relationship Id="rId297" Type="http://schemas.openxmlformats.org/officeDocument/2006/relationships/image" Target="../media/429526032a5fef0550d8c211750445db.jpg"/><Relationship Id="rId298" Type="http://schemas.openxmlformats.org/officeDocument/2006/relationships/image" Target="../media/4420577b915950e18a308b092bc36e1b.jpg"/><Relationship Id="rId299" Type="http://schemas.openxmlformats.org/officeDocument/2006/relationships/image" Target="../media/f7209d9da56c8a6543d28c538f1cb87d.jpg"/><Relationship Id="rId300" Type="http://schemas.openxmlformats.org/officeDocument/2006/relationships/image" Target="../media/95f17b37f39e14465eefaa546fc8477b.jpg"/><Relationship Id="rId301" Type="http://schemas.openxmlformats.org/officeDocument/2006/relationships/image" Target="../media/18919ea7d8b975975779250c40df34f4.jpg"/><Relationship Id="rId302" Type="http://schemas.openxmlformats.org/officeDocument/2006/relationships/image" Target="../media/e1874300eb4789521a45cdf8990791d6.jpg"/><Relationship Id="rId303" Type="http://schemas.openxmlformats.org/officeDocument/2006/relationships/image" Target="../media/aa5f299681d0cbb3de57e228820ddfd1.jpg"/><Relationship Id="rId304" Type="http://schemas.openxmlformats.org/officeDocument/2006/relationships/image" Target="../media/4ba892f204a7513e116823e684ace2a3.jpg"/><Relationship Id="rId305" Type="http://schemas.openxmlformats.org/officeDocument/2006/relationships/image" Target="../media/041db9478be3106b21e8ddf1f123c596.jpg"/><Relationship Id="rId306" Type="http://schemas.openxmlformats.org/officeDocument/2006/relationships/image" Target="../media/91e1eb0142a90af45f17c29ca9ac1463.jpg"/><Relationship Id="rId307" Type="http://schemas.openxmlformats.org/officeDocument/2006/relationships/image" Target="../media/5add58fc816408db9015976c57335ff3.jpg"/><Relationship Id="rId308" Type="http://schemas.openxmlformats.org/officeDocument/2006/relationships/image" Target="../media/279c9bbbc0e986bd5bf7ccd7d4a9c6d7.jpg"/><Relationship Id="rId309" Type="http://schemas.openxmlformats.org/officeDocument/2006/relationships/image" Target="../media/aa700b86ff6ddabdd2a6f3af31fd69ba.jpg"/><Relationship Id="rId310" Type="http://schemas.openxmlformats.org/officeDocument/2006/relationships/image" Target="../media/65efb7a231c0596fd168808c653cabbc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85725</xdr:rowOff>
    </xdr:from>
    <xdr:ext cx="647700" cy="55245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85725</xdr:rowOff>
    </xdr:from>
    <xdr:ext cx="647700" cy="55245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85725</xdr:rowOff>
    </xdr:from>
    <xdr:ext cx="647700" cy="55245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85725</xdr:rowOff>
    </xdr:from>
    <xdr:ext cx="647700" cy="55245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152400</xdr:rowOff>
    </xdr:from>
    <xdr:ext cx="647700" cy="4191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152400</xdr:rowOff>
    </xdr:from>
    <xdr:ext cx="647700" cy="428625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50" name="photo_156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1" name="photo_15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2" name="photo_15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3" name="photo_159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4" name="photo_160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5" name="photo_161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6" name="photo_16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7" name="photo_16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8" name="photo_16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9" name="photo_16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60" name="photo_16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1" name="photo_167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2" name="photo_16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3" name="photo_16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4" name="photo_17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5" name="photo_17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6" name="photo_172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7" name="photo_17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8" name="photo_17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9" name="photo_175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70" name="photo_17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1" name="photo_177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152400</xdr:rowOff>
    </xdr:from>
    <xdr:ext cx="647700" cy="428625"/>
    <xdr:pic>
      <xdr:nvPicPr>
        <xdr:cNvPr id="172" name="photo_178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3" name="photo_179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152400</xdr:rowOff>
    </xdr:from>
    <xdr:ext cx="647700" cy="428625"/>
    <xdr:pic>
      <xdr:nvPicPr>
        <xdr:cNvPr id="174" name="photo_180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5" name="photo_181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152400</xdr:rowOff>
    </xdr:from>
    <xdr:ext cx="647700" cy="428625"/>
    <xdr:pic>
      <xdr:nvPicPr>
        <xdr:cNvPr id="176" name="photo_182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7" name="photo_183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152400</xdr:rowOff>
    </xdr:from>
    <xdr:ext cx="647700" cy="428625"/>
    <xdr:pic>
      <xdr:nvPicPr>
        <xdr:cNvPr id="178" name="photo_184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9" name="photo_185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80" name="photo_186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1" name="photo_187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2" name="photo_188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3" name="photo_189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4" name="photo_190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5" name="photo_191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6" name="photo_192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7" name="photo_193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8" name="photo_194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9" name="photo_195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90" name="photo_196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1" name="photo_197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2" name="photo_198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3" name="photo_199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4" name="photo_200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152400</xdr:rowOff>
    </xdr:from>
    <xdr:ext cx="647700" cy="428625"/>
    <xdr:pic>
      <xdr:nvPicPr>
        <xdr:cNvPr id="195" name="photo_201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6" name="photo_202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152400</xdr:rowOff>
    </xdr:from>
    <xdr:ext cx="647700" cy="428625"/>
    <xdr:pic>
      <xdr:nvPicPr>
        <xdr:cNvPr id="197" name="photo_203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8" name="photo_204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9" name="photo_205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200" name="photo_206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1" name="photo_207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2" name="photo_208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3" name="photo_209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4" name="photo_210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5" name="photo_211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6" name="photo_212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7" name="photo_213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8" name="photo_214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9" name="photo_215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10" name="photo_216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11" name="photo_217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2" name="photo_218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3" name="photo_219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4" name="photo_220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5" name="photo_222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6" name="photo_223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7" name="photo_224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8" name="photo_225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19" name="photo_226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0" name="photo_227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1" name="photo_228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2" name="photo_229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3" name="photo_230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4" name="photo_231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38100</xdr:rowOff>
    </xdr:from>
    <xdr:ext cx="647700" cy="647700"/>
    <xdr:pic>
      <xdr:nvPicPr>
        <xdr:cNvPr id="225" name="photo_232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38100</xdr:rowOff>
    </xdr:from>
    <xdr:ext cx="647700" cy="647700"/>
    <xdr:pic>
      <xdr:nvPicPr>
        <xdr:cNvPr id="226" name="photo_233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38100</xdr:rowOff>
    </xdr:from>
    <xdr:ext cx="647700" cy="647700"/>
    <xdr:pic>
      <xdr:nvPicPr>
        <xdr:cNvPr id="227" name="photo_234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8" name="photo_235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38100</xdr:rowOff>
    </xdr:from>
    <xdr:ext cx="647700" cy="647700"/>
    <xdr:pic>
      <xdr:nvPicPr>
        <xdr:cNvPr id="229" name="photo_236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30" name="photo_237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38100</xdr:rowOff>
    </xdr:from>
    <xdr:ext cx="647700" cy="647700"/>
    <xdr:pic>
      <xdr:nvPicPr>
        <xdr:cNvPr id="231" name="photo_238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2" name="photo_239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3" name="photo_240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38100</xdr:rowOff>
    </xdr:from>
    <xdr:ext cx="647700" cy="647700"/>
    <xdr:pic>
      <xdr:nvPicPr>
        <xdr:cNvPr id="234" name="photo_241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38100</xdr:rowOff>
    </xdr:from>
    <xdr:ext cx="647700" cy="647700"/>
    <xdr:pic>
      <xdr:nvPicPr>
        <xdr:cNvPr id="235" name="photo_242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6" name="photo_243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243</xdr:row>
      <xdr:rowOff>38100</xdr:rowOff>
    </xdr:from>
    <xdr:ext cx="647700" cy="647700"/>
    <xdr:pic>
      <xdr:nvPicPr>
        <xdr:cNvPr id="237" name="photo_244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8" name="photo_245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39" name="photo_246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38100</xdr:rowOff>
    </xdr:from>
    <xdr:ext cx="647700" cy="647700"/>
    <xdr:pic>
      <xdr:nvPicPr>
        <xdr:cNvPr id="240" name="photo_247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38100</xdr:rowOff>
    </xdr:from>
    <xdr:ext cx="647700" cy="647700"/>
    <xdr:pic>
      <xdr:nvPicPr>
        <xdr:cNvPr id="241" name="photo_248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2" name="photo_249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3" name="photo_250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38100</xdr:rowOff>
    </xdr:from>
    <xdr:ext cx="647700" cy="647700"/>
    <xdr:pic>
      <xdr:nvPicPr>
        <xdr:cNvPr id="244" name="photo_251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5" name="photo_252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6" name="photo_253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7" name="photo_254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8" name="photo_255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49" name="photo_256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38100</xdr:rowOff>
    </xdr:from>
    <xdr:ext cx="647700" cy="647700"/>
    <xdr:pic>
      <xdr:nvPicPr>
        <xdr:cNvPr id="250" name="photo_257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1" name="photo_258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38100</xdr:rowOff>
    </xdr:from>
    <xdr:ext cx="647700" cy="647700"/>
    <xdr:pic>
      <xdr:nvPicPr>
        <xdr:cNvPr id="252" name="photo_259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3" name="photo_260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260</xdr:row>
      <xdr:rowOff>38100</xdr:rowOff>
    </xdr:from>
    <xdr:ext cx="647700" cy="647700"/>
    <xdr:pic>
      <xdr:nvPicPr>
        <xdr:cNvPr id="254" name="photo_261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38100</xdr:rowOff>
    </xdr:from>
    <xdr:ext cx="647700" cy="647700"/>
    <xdr:pic>
      <xdr:nvPicPr>
        <xdr:cNvPr id="255" name="photo_262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6" name="photo_263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7" name="photo_264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264</xdr:row>
      <xdr:rowOff>38100</xdr:rowOff>
    </xdr:from>
    <xdr:ext cx="647700" cy="647700"/>
    <xdr:pic>
      <xdr:nvPicPr>
        <xdr:cNvPr id="258" name="photo_265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59" name="photo_266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38100</xdr:rowOff>
    </xdr:from>
    <xdr:ext cx="647700" cy="647700"/>
    <xdr:pic>
      <xdr:nvPicPr>
        <xdr:cNvPr id="260" name="photo_267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1" name="photo_268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2" name="photo_269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3" name="photo_270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270</xdr:row>
      <xdr:rowOff>38100</xdr:rowOff>
    </xdr:from>
    <xdr:ext cx="647700" cy="647700"/>
    <xdr:pic>
      <xdr:nvPicPr>
        <xdr:cNvPr id="264" name="photo_271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271</xdr:row>
      <xdr:rowOff>38100</xdr:rowOff>
    </xdr:from>
    <xdr:ext cx="647700" cy="647700"/>
    <xdr:pic>
      <xdr:nvPicPr>
        <xdr:cNvPr id="265" name="photo_272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272</xdr:row>
      <xdr:rowOff>38100</xdr:rowOff>
    </xdr:from>
    <xdr:ext cx="647700" cy="647700"/>
    <xdr:pic>
      <xdr:nvPicPr>
        <xdr:cNvPr id="266" name="photo_273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7" name="photo_274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8" name="photo_275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69" name="photo_276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70" name="photo_277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1" name="photo_278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2" name="photo_279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3" name="photo_280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4" name="photo_281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5" name="photo_282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282</xdr:row>
      <xdr:rowOff>38100</xdr:rowOff>
    </xdr:from>
    <xdr:ext cx="647700" cy="647700"/>
    <xdr:pic>
      <xdr:nvPicPr>
        <xdr:cNvPr id="276" name="photo_283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283</xdr:row>
      <xdr:rowOff>38100</xdr:rowOff>
    </xdr:from>
    <xdr:ext cx="647700" cy="647700"/>
    <xdr:pic>
      <xdr:nvPicPr>
        <xdr:cNvPr id="277" name="photo_284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8" name="photo_285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38100</xdr:rowOff>
    </xdr:from>
    <xdr:ext cx="647700" cy="647700"/>
    <xdr:pic>
      <xdr:nvPicPr>
        <xdr:cNvPr id="279" name="photo_286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286</xdr:row>
      <xdr:rowOff>38100</xdr:rowOff>
    </xdr:from>
    <xdr:ext cx="647700" cy="647700"/>
    <xdr:pic>
      <xdr:nvPicPr>
        <xdr:cNvPr id="280" name="photo_287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287</xdr:row>
      <xdr:rowOff>38100</xdr:rowOff>
    </xdr:from>
    <xdr:ext cx="647700" cy="647700"/>
    <xdr:pic>
      <xdr:nvPicPr>
        <xdr:cNvPr id="281" name="photo_288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289</xdr:row>
      <xdr:rowOff>38100</xdr:rowOff>
    </xdr:from>
    <xdr:ext cx="647700" cy="647700"/>
    <xdr:pic>
      <xdr:nvPicPr>
        <xdr:cNvPr id="282" name="photo_290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290</xdr:row>
      <xdr:rowOff>38100</xdr:rowOff>
    </xdr:from>
    <xdr:ext cx="647700" cy="647700"/>
    <xdr:pic>
      <xdr:nvPicPr>
        <xdr:cNvPr id="283" name="photo_291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38100</xdr:rowOff>
    </xdr:from>
    <xdr:ext cx="647700" cy="647700"/>
    <xdr:pic>
      <xdr:nvPicPr>
        <xdr:cNvPr id="284" name="photo_292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38100</xdr:rowOff>
    </xdr:from>
    <xdr:ext cx="647700" cy="647700"/>
    <xdr:pic>
      <xdr:nvPicPr>
        <xdr:cNvPr id="285" name="photo_293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293</xdr:row>
      <xdr:rowOff>38100</xdr:rowOff>
    </xdr:from>
    <xdr:ext cx="647700" cy="647700"/>
    <xdr:pic>
      <xdr:nvPicPr>
        <xdr:cNvPr id="286" name="photo_294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294</xdr:row>
      <xdr:rowOff>38100</xdr:rowOff>
    </xdr:from>
    <xdr:ext cx="647700" cy="647700"/>
    <xdr:pic>
      <xdr:nvPicPr>
        <xdr:cNvPr id="287" name="photo_295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295</xdr:row>
      <xdr:rowOff>38100</xdr:rowOff>
    </xdr:from>
    <xdr:ext cx="647700" cy="647700"/>
    <xdr:pic>
      <xdr:nvPicPr>
        <xdr:cNvPr id="288" name="photo_296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296</xdr:row>
      <xdr:rowOff>38100</xdr:rowOff>
    </xdr:from>
    <xdr:ext cx="647700" cy="647700"/>
    <xdr:pic>
      <xdr:nvPicPr>
        <xdr:cNvPr id="289" name="photo_297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297</xdr:row>
      <xdr:rowOff>38100</xdr:rowOff>
    </xdr:from>
    <xdr:ext cx="647700" cy="647700"/>
    <xdr:pic>
      <xdr:nvPicPr>
        <xdr:cNvPr id="290" name="photo_298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298</xdr:row>
      <xdr:rowOff>38100</xdr:rowOff>
    </xdr:from>
    <xdr:ext cx="647700" cy="647700"/>
    <xdr:pic>
      <xdr:nvPicPr>
        <xdr:cNvPr id="291" name="photo_299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299</xdr:row>
      <xdr:rowOff>38100</xdr:rowOff>
    </xdr:from>
    <xdr:ext cx="647700" cy="647700"/>
    <xdr:pic>
      <xdr:nvPicPr>
        <xdr:cNvPr id="292" name="photo_300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300</xdr:row>
      <xdr:rowOff>38100</xdr:rowOff>
    </xdr:from>
    <xdr:ext cx="647700" cy="647700"/>
    <xdr:pic>
      <xdr:nvPicPr>
        <xdr:cNvPr id="293" name="photo_301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301</xdr:row>
      <xdr:rowOff>38100</xdr:rowOff>
    </xdr:from>
    <xdr:ext cx="647700" cy="647700"/>
    <xdr:pic>
      <xdr:nvPicPr>
        <xdr:cNvPr id="294" name="photo_302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302</xdr:row>
      <xdr:rowOff>38100</xdr:rowOff>
    </xdr:from>
    <xdr:ext cx="647700" cy="647700"/>
    <xdr:pic>
      <xdr:nvPicPr>
        <xdr:cNvPr id="295" name="photo_303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303</xdr:row>
      <xdr:rowOff>38100</xdr:rowOff>
    </xdr:from>
    <xdr:ext cx="647700" cy="647700"/>
    <xdr:pic>
      <xdr:nvPicPr>
        <xdr:cNvPr id="296" name="photo_304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304</xdr:row>
      <xdr:rowOff>38100</xdr:rowOff>
    </xdr:from>
    <xdr:ext cx="647700" cy="647700"/>
    <xdr:pic>
      <xdr:nvPicPr>
        <xdr:cNvPr id="297" name="photo_305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305</xdr:row>
      <xdr:rowOff>38100</xdr:rowOff>
    </xdr:from>
    <xdr:ext cx="647700" cy="647700"/>
    <xdr:pic>
      <xdr:nvPicPr>
        <xdr:cNvPr id="298" name="photo_306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306</xdr:row>
      <xdr:rowOff>38100</xdr:rowOff>
    </xdr:from>
    <xdr:ext cx="647700" cy="647700"/>
    <xdr:pic>
      <xdr:nvPicPr>
        <xdr:cNvPr id="299" name="photo_307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307</xdr:row>
      <xdr:rowOff>38100</xdr:rowOff>
    </xdr:from>
    <xdr:ext cx="647700" cy="647700"/>
    <xdr:pic>
      <xdr:nvPicPr>
        <xdr:cNvPr id="300" name="photo_308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308</xdr:row>
      <xdr:rowOff>38100</xdr:rowOff>
    </xdr:from>
    <xdr:ext cx="647700" cy="647700"/>
    <xdr:pic>
      <xdr:nvPicPr>
        <xdr:cNvPr id="301" name="photo_309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309</xdr:row>
      <xdr:rowOff>38100</xdr:rowOff>
    </xdr:from>
    <xdr:ext cx="647700" cy="647700"/>
    <xdr:pic>
      <xdr:nvPicPr>
        <xdr:cNvPr id="302" name="photo_310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310</xdr:row>
      <xdr:rowOff>38100</xdr:rowOff>
    </xdr:from>
    <xdr:ext cx="647700" cy="647700"/>
    <xdr:pic>
      <xdr:nvPicPr>
        <xdr:cNvPr id="303" name="photo_311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311</xdr:row>
      <xdr:rowOff>38100</xdr:rowOff>
    </xdr:from>
    <xdr:ext cx="647700" cy="647700"/>
    <xdr:pic>
      <xdr:nvPicPr>
        <xdr:cNvPr id="304" name="photo_312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312</xdr:row>
      <xdr:rowOff>38100</xdr:rowOff>
    </xdr:from>
    <xdr:ext cx="647700" cy="647700"/>
    <xdr:pic>
      <xdr:nvPicPr>
        <xdr:cNvPr id="305" name="photo_313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313</xdr:row>
      <xdr:rowOff>38100</xdr:rowOff>
    </xdr:from>
    <xdr:ext cx="647700" cy="647700"/>
    <xdr:pic>
      <xdr:nvPicPr>
        <xdr:cNvPr id="306" name="photo_314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314</xdr:row>
      <xdr:rowOff>38100</xdr:rowOff>
    </xdr:from>
    <xdr:ext cx="647700" cy="647700"/>
    <xdr:pic>
      <xdr:nvPicPr>
        <xdr:cNvPr id="307" name="photo_315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315</xdr:row>
      <xdr:rowOff>38100</xdr:rowOff>
    </xdr:from>
    <xdr:ext cx="647700" cy="647700"/>
    <xdr:pic>
      <xdr:nvPicPr>
        <xdr:cNvPr id="308" name="photo_316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317</xdr:row>
      <xdr:rowOff>38100</xdr:rowOff>
    </xdr:from>
    <xdr:ext cx="647700" cy="647700"/>
    <xdr:pic>
      <xdr:nvPicPr>
        <xdr:cNvPr id="309" name="photo_318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318</xdr:row>
      <xdr:rowOff>38100</xdr:rowOff>
    </xdr:from>
    <xdr:ext cx="647700" cy="647700"/>
    <xdr:pic>
      <xdr:nvPicPr>
        <xdr:cNvPr id="310" name="photo_319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197d2c67-9014-11ee-a8ad-00e01a6800eb%2324571246-9014-11ee-a8ad-00e01a6800eb" TargetMode="External"/><Relationship Id="rId_hyperlink_2" Type="http://schemas.openxmlformats.org/officeDocument/2006/relationships/hyperlink" Target="https://www.lavrpack.ru/catalog/?product=197d2c67-9014-11ee-a8ad-00e01a6800eb%23323435ff-9014-11ee-a8ad-00e01a6800eb" TargetMode="External"/><Relationship Id="rId_hyperlink_3" Type="http://schemas.openxmlformats.org/officeDocument/2006/relationships/hyperlink" Target="https://www.lavrpack.ru/catalog/?product=197d2c67-9014-11ee-a8ad-00e01a6800eb%233928bb4c-9014-11ee-a8ad-00e01a6800eb" TargetMode="External"/><Relationship Id="rId_hyperlink_4" Type="http://schemas.openxmlformats.org/officeDocument/2006/relationships/hyperlink" Target="https://www.lavrpack.ru/catalog/?product=197d2c67-9014-11ee-a8ad-00e01a6800eb%2347cdd29b-9014-11ee-a8ad-00e01a6800eb" TargetMode="External"/><Relationship Id="rId_hyperlink_5" Type="http://schemas.openxmlformats.org/officeDocument/2006/relationships/hyperlink" Target="https://www.lavrpack.ru/catalog/?product=197d2c67-9014-11ee-a8ad-00e01a6800eb%232b421212-9014-11ee-a8ad-00e01a6800eb" TargetMode="External"/><Relationship Id="rId_hyperlink_6" Type="http://schemas.openxmlformats.org/officeDocument/2006/relationships/hyperlink" Target="https://www.lavrpack.ru/catalog/?product=197d2c67-9014-11ee-a8ad-00e01a6800eb%2340bcbccb-9014-11ee-a8ad-00e01a6800eb" TargetMode="External"/><Relationship Id="rId_hyperlink_7" Type="http://schemas.openxmlformats.org/officeDocument/2006/relationships/hyperlink" Target="https://www.lavrpack.ru/catalog/?product=197d2c67-9014-11ee-a8ad-00e01a6800eb%234e4db47b-9014-11ee-a8ad-00e01a6800eb" TargetMode="External"/><Relationship Id="rId_hyperlink_8" Type="http://schemas.openxmlformats.org/officeDocument/2006/relationships/hyperlink" Target="https://www.lavrpack.ru/catalog/?product=45500b9c-4b2b-11ee-bc2f-00e01a6800eb%2396628991-4b2b-11ee-bc2f-00e01a6800eb" TargetMode="External"/><Relationship Id="rId_hyperlink_9" Type="http://schemas.openxmlformats.org/officeDocument/2006/relationships/hyperlink" Target="https://www.lavrpack.ru/catalog/?product=45500b9c-4b2b-11ee-bc2f-00e01a6800eb%23b16a49ef-4b2b-11ee-bc2f-00e01a6800eb" TargetMode="External"/><Relationship Id="rId_hyperlink_10" Type="http://schemas.openxmlformats.org/officeDocument/2006/relationships/hyperlink" Target="https://www.lavrpack.ru/catalog/?product=45500b9c-4b2b-11ee-bc2f-00e01a6800eb%234cfbdade-4b2b-11ee-bc2f-00e01a6800eb" TargetMode="External"/><Relationship Id="rId_hyperlink_11" Type="http://schemas.openxmlformats.org/officeDocument/2006/relationships/hyperlink" Target="https://www.lavrpack.ru/catalog/?product=6db11215-d494-11ee-a0ad-00e01a6800eb%23338d2c86-d530-11ee-a0ad-00e01a6800eb" TargetMode="External"/><Relationship Id="rId_hyperlink_12" Type="http://schemas.openxmlformats.org/officeDocument/2006/relationships/hyperlink" Target="https://www.lavrpack.ru/catalog/?product=e35f2fe3-f726-11ee-9f05-00e01a6800eb%23f29319d3-f726-11ee-9f05-00e01a6800eb" TargetMode="External"/><Relationship Id="rId_hyperlink_13" Type="http://schemas.openxmlformats.org/officeDocument/2006/relationships/hyperlink" Target="https://www.lavrpack.ru/catalog/?product=b197389f-7f2c-11ec-b73f-0018e40a3af2%233ac8cf6f-69b6-11ee-a8ad-00e01a6800eb" TargetMode="External"/><Relationship Id="rId_hyperlink_14" Type="http://schemas.openxmlformats.org/officeDocument/2006/relationships/hyperlink" Target="https://www.lavrpack.ru/catalog/?product=ed5b5c8e-1198-11f1-ab4e-22344d083d2c%23002bc306-1199-11f1-ab4e-22344d083d2c" TargetMode="External"/><Relationship Id="rId_hyperlink_15" Type="http://schemas.openxmlformats.org/officeDocument/2006/relationships/hyperlink" Target="https://www.lavrpack.ru/catalog/?product=ed5b5c8e-1198-11f1-ab4e-22344d083d2c%23105eb3c8-1199-11f1-ab4e-22344d083d2c" TargetMode="External"/><Relationship Id="rId_hyperlink_16" Type="http://schemas.openxmlformats.org/officeDocument/2006/relationships/hyperlink" Target="https://www.lavrpack.ru/catalog/?product=cfad57dd-7f2a-11ec-b73f-0018e40a3af2%23f0c3b987-f727-11ee-9f05-00e01a6800eb" TargetMode="External"/><Relationship Id="rId_hyperlink_17" Type="http://schemas.openxmlformats.org/officeDocument/2006/relationships/hyperlink" Target="https://www.lavrpack.ru/catalog/?product=cfad57dd-7f2a-11ec-b73f-0018e40a3af2%23b088f0e9-4b0c-11ee-bc2f-00e01a6800eb" TargetMode="External"/><Relationship Id="rId_hyperlink_18" Type="http://schemas.openxmlformats.org/officeDocument/2006/relationships/hyperlink" Target="https://www.lavrpack.ru/catalog/?product=cfad57dd-7f2a-11ec-b73f-0018e40a3af2%238d4779af-1199-11f1-ab4e-22344d083d2c" TargetMode="External"/><Relationship Id="rId_hyperlink_19" Type="http://schemas.openxmlformats.org/officeDocument/2006/relationships/hyperlink" Target="https://www.lavrpack.ru/catalog/?product=cfad57dd-7f2a-11ec-b73f-0018e40a3af2%23be2cf39b-4b0c-11ee-bc2f-00e01a6800eb" TargetMode="External"/><Relationship Id="rId_hyperlink_20" Type="http://schemas.openxmlformats.org/officeDocument/2006/relationships/hyperlink" Target="https://www.lavrpack.ru/catalog/?product=cfad57dd-7f2a-11ec-b73f-0018e40a3af2%23e266e4c7-4b0c-11ee-bc2f-00e01a6800eb" TargetMode="External"/><Relationship Id="rId_hyperlink_21" Type="http://schemas.openxmlformats.org/officeDocument/2006/relationships/hyperlink" Target="https://www.lavrpack.ru/catalog/?product=a7801ccb-329b-11ee-9127-00e01a6800eb%23a9b917aa-9cfb-11ef-ab3b-22344d083d2c" TargetMode="External"/><Relationship Id="rId_hyperlink_22" Type="http://schemas.openxmlformats.org/officeDocument/2006/relationships/hyperlink" Target="https://www.lavrpack.ru/catalog/?product=a7801ccb-329b-11ee-9127-00e01a6800eb%23905b285a-9cfb-11ef-ab3b-22344d083d2c" TargetMode="External"/><Relationship Id="rId_hyperlink_23" Type="http://schemas.openxmlformats.org/officeDocument/2006/relationships/hyperlink" Target="https://www.lavrpack.ru/catalog/?product=a7801ccb-329b-11ee-9127-00e01a6800eb%23da78d004-9cfb-11ef-ab3b-22344d083d2c" TargetMode="External"/><Relationship Id="rId_hyperlink_24" Type="http://schemas.openxmlformats.org/officeDocument/2006/relationships/hyperlink" Target="https://www.lavrpack.ru/catalog/?product=a7801ccb-329b-11ee-9127-00e01a6800eb%23ce85fd01-9cfb-11ef-ab3b-22344d083d2c" TargetMode="External"/><Relationship Id="rId_hyperlink_25" Type="http://schemas.openxmlformats.org/officeDocument/2006/relationships/hyperlink" Target="https://www.lavrpack.ru/catalog/?product=a7801ccb-329b-11ee-9127-00e01a6800eb%23c843b698-9cfb-11ef-ab3b-22344d083d2c" TargetMode="External"/><Relationship Id="rId_hyperlink_26" Type="http://schemas.openxmlformats.org/officeDocument/2006/relationships/hyperlink" Target="https://www.lavrpack.ru/catalog/?product=a7801ccb-329b-11ee-9127-00e01a6800eb%23bbb6e6af-9cfb-11ef-ab3b-22344d083d2c" TargetMode="External"/><Relationship Id="rId_hyperlink_27" Type="http://schemas.openxmlformats.org/officeDocument/2006/relationships/hyperlink" Target="https://www.lavrpack.ru/catalog/?product=a7801ccb-329b-11ee-9127-00e01a6800eb%23afbf70a4-9cfb-11ef-ab3b-22344d083d2c" TargetMode="External"/><Relationship Id="rId_hyperlink_28" Type="http://schemas.openxmlformats.org/officeDocument/2006/relationships/hyperlink" Target="https://www.lavrpack.ru/catalog/?product=a7801ccb-329b-11ee-9127-00e01a6800eb%236ac290d7-9cfb-11ef-ab3b-22344d083d2c" TargetMode="External"/><Relationship Id="rId_hyperlink_29" Type="http://schemas.openxmlformats.org/officeDocument/2006/relationships/hyperlink" Target="https://www.lavrpack.ru/catalog/?product=9599615c-3782-11ef-ab44-22344d083d2c%23d57ccdd7-3782-11ef-ab44-22344d083d2c" TargetMode="External"/><Relationship Id="rId_hyperlink_30" Type="http://schemas.openxmlformats.org/officeDocument/2006/relationships/hyperlink" Target="https://www.lavrpack.ru/catalog/?product=9599615c-3782-11ef-ab44-22344d083d2c%23e25ade74-3798-11ef-ab44-22344d083d2c" TargetMode="External"/><Relationship Id="rId_hyperlink_31" Type="http://schemas.openxmlformats.org/officeDocument/2006/relationships/hyperlink" Target="https://www.lavrpack.ru/catalog/?product=9599615c-3782-11ef-ab44-22344d083d2c%234a845315-3783-11ef-ab44-22344d083d2c" TargetMode="External"/><Relationship Id="rId_hyperlink_32" Type="http://schemas.openxmlformats.org/officeDocument/2006/relationships/hyperlink" Target="https://www.lavrpack.ru/catalog/?product=9599615c-3782-11ef-ab44-22344d083d2c%23eccec6ad-3782-11ef-ab44-22344d083d2c" TargetMode="External"/><Relationship Id="rId_hyperlink_33" Type="http://schemas.openxmlformats.org/officeDocument/2006/relationships/hyperlink" Target="https://www.lavrpack.ru/catalog/?product=9599615c-3782-11ef-ab44-22344d083d2c%235cf3ccb4-3785-11ef-ab44-22344d083d2c" TargetMode="External"/><Relationship Id="rId_hyperlink_34" Type="http://schemas.openxmlformats.org/officeDocument/2006/relationships/hyperlink" Target="https://www.lavrpack.ru/catalog/?product=9599615c-3782-11ef-ab44-22344d083d2c%234408ef64-3783-11ef-ab44-22344d083d2c" TargetMode="External"/><Relationship Id="rId_hyperlink_35" Type="http://schemas.openxmlformats.org/officeDocument/2006/relationships/hyperlink" Target="https://www.lavrpack.ru/catalog/?product=9599615c-3782-11ef-ab44-22344d083d2c%23b3b22434-3798-11ef-ab44-22344d083d2c" TargetMode="External"/><Relationship Id="rId_hyperlink_36" Type="http://schemas.openxmlformats.org/officeDocument/2006/relationships/hyperlink" Target="https://www.lavrpack.ru/catalog/?product=9599615c-3782-11ef-ab44-22344d083d2c%23e545fbbc-3782-11ef-ab44-22344d083d2c" TargetMode="External"/><Relationship Id="rId_hyperlink_37" Type="http://schemas.openxmlformats.org/officeDocument/2006/relationships/hyperlink" Target="https://www.lavrpack.ru/catalog/?product=9599615c-3782-11ef-ab44-22344d083d2c%234d5f0dff-3785-11ef-ab44-22344d083d2c" TargetMode="External"/><Relationship Id="rId_hyperlink_38" Type="http://schemas.openxmlformats.org/officeDocument/2006/relationships/hyperlink" Target="https://www.lavrpack.ru/catalog/?product=9599615c-3782-11ef-ab44-22344d083d2c%234d5f0def-3785-11ef-ab44-22344d083d2c" TargetMode="External"/><Relationship Id="rId_hyperlink_39" Type="http://schemas.openxmlformats.org/officeDocument/2006/relationships/hyperlink" Target="https://www.lavrpack.ru/catalog/?product=9599615c-3782-11ef-ab44-22344d083d2c%233bd21971-3783-11ef-ab44-22344d083d2c" TargetMode="External"/><Relationship Id="rId_hyperlink_40" Type="http://schemas.openxmlformats.org/officeDocument/2006/relationships/hyperlink" Target="https://www.lavrpack.ru/catalog/?product=9599615c-3782-11ef-ab44-22344d083d2c%23dd590c97-3782-11ef-ab44-22344d083d2c" TargetMode="External"/><Relationship Id="rId_hyperlink_41" Type="http://schemas.openxmlformats.org/officeDocument/2006/relationships/hyperlink" Target="https://www.lavrpack.ru/catalog/?product=9599615c-3782-11ef-ab44-22344d083d2c%23984e479d-3798-11ef-ab44-22344d083d2c" TargetMode="External"/><Relationship Id="rId_hyperlink_42" Type="http://schemas.openxmlformats.org/officeDocument/2006/relationships/hyperlink" Target="https://www.lavrpack.ru/catalog/?product=9599615c-3782-11ef-ab44-22344d083d2c%23dd590ca7-3782-11ef-ab44-22344d083d2c" TargetMode="External"/><Relationship Id="rId_hyperlink_43" Type="http://schemas.openxmlformats.org/officeDocument/2006/relationships/hyperlink" Target="https://www.lavrpack.ru/catalog/?product=9599615c-3782-11ef-ab44-22344d083d2c%234408ef54-3783-11ef-ab44-22344d083d2c" TargetMode="External"/><Relationship Id="rId_hyperlink_44" Type="http://schemas.openxmlformats.org/officeDocument/2006/relationships/hyperlink" Target="https://www.lavrpack.ru/catalog/?product=9599615c-3782-11ef-ab44-22344d083d2c%23f3eeaa90-3782-11ef-ab44-22344d083d2c" TargetMode="External"/><Relationship Id="rId_hyperlink_45" Type="http://schemas.openxmlformats.org/officeDocument/2006/relationships/hyperlink" Target="https://www.lavrpack.ru/catalog/?product=9599615c-3782-11ef-ab44-22344d083d2c%23cd6b3d12-3798-11ef-ab44-22344d083d2c" TargetMode="External"/><Relationship Id="rId_hyperlink_46" Type="http://schemas.openxmlformats.org/officeDocument/2006/relationships/hyperlink" Target="https://www.lavrpack.ru/catalog/?product=9599615c-3782-11ef-ab44-22344d083d2c%23ac1b09c0-3798-11ef-ab44-22344d083d2c" TargetMode="External"/><Relationship Id="rId_hyperlink_47" Type="http://schemas.openxmlformats.org/officeDocument/2006/relationships/hyperlink" Target="https://www.lavrpack.ru/catalog/?product=9599615c-3782-11ef-ab44-22344d083d2c%23cda08fd2-3782-11ef-ab44-22344d083d2c" TargetMode="External"/><Relationship Id="rId_hyperlink_48" Type="http://schemas.openxmlformats.org/officeDocument/2006/relationships/hyperlink" Target="https://www.lavrpack.ru/catalog/?product=9599615c-3782-11ef-ab44-22344d083d2c%23f33174be-3798-11ef-ab44-22344d083d2c" TargetMode="External"/><Relationship Id="rId_hyperlink_49" Type="http://schemas.openxmlformats.org/officeDocument/2006/relationships/hyperlink" Target="https://www.lavrpack.ru/catalog/?product=9599615c-3782-11ef-ab44-22344d083d2c%23eb3d5f85-3798-11ef-ab44-22344d083d2c" TargetMode="External"/><Relationship Id="rId_hyperlink_50" Type="http://schemas.openxmlformats.org/officeDocument/2006/relationships/hyperlink" Target="https://www.lavrpack.ru/catalog/?product=9599615c-3782-11ef-ab44-22344d083d2c%2335840296-3783-11ef-ab44-22344d083d2c" TargetMode="External"/><Relationship Id="rId_hyperlink_51" Type="http://schemas.openxmlformats.org/officeDocument/2006/relationships/hyperlink" Target="https://www.lavrpack.ru/catalog/?product=490a82a6-ce7c-11ef-ab3c-22344d083d2c%239c264835-ce7c-11ef-ab3c-22344d083d2c" TargetMode="External"/><Relationship Id="rId_hyperlink_52" Type="http://schemas.openxmlformats.org/officeDocument/2006/relationships/hyperlink" Target="https://www.lavrpack.ru/catalog/?product=490a82a6-ce7c-11ef-ab3c-22344d083d2c%236d499dd1-ce7c-11ef-ab3c-22344d083d2c" TargetMode="External"/><Relationship Id="rId_hyperlink_53" Type="http://schemas.openxmlformats.org/officeDocument/2006/relationships/hyperlink" Target="https://www.lavrpack.ru/catalog/?product=490a82a6-ce7c-11ef-ab3c-22344d083d2c%23a519d2cb-fb71-11f0-ab4d-22344d083d2c" TargetMode="External"/><Relationship Id="rId_hyperlink_54" Type="http://schemas.openxmlformats.org/officeDocument/2006/relationships/hyperlink" Target="https://www.lavrpack.ru/catalog/?product=490a82a6-ce7c-11ef-ab3c-22344d083d2c%238f2bcb2a-ce7c-11ef-ab3c-22344d083d2c" TargetMode="External"/><Relationship Id="rId_hyperlink_55" Type="http://schemas.openxmlformats.org/officeDocument/2006/relationships/hyperlink" Target="https://www.lavrpack.ru/catalog/?product=490a82a6-ce7c-11ef-ab3c-22344d083d2c%2355c2b7e4-fb71-11f0-ab4d-22344d083d2c" TargetMode="External"/><Relationship Id="rId_hyperlink_56" Type="http://schemas.openxmlformats.org/officeDocument/2006/relationships/hyperlink" Target="https://www.lavrpack.ru/catalog/?product=490a82a6-ce7c-11ef-ab3c-22344d083d2c%232c7065c7-cf33-11ef-ab3c-22344d083d2c" TargetMode="External"/><Relationship Id="rId_hyperlink_57" Type="http://schemas.openxmlformats.org/officeDocument/2006/relationships/hyperlink" Target="https://www.lavrpack.ru/catalog/?product=490a82a6-ce7c-11ef-ab3c-22344d083d2c%2347323777-fb71-11f0-ab4d-22344d083d2c" TargetMode="External"/><Relationship Id="rId_hyperlink_58" Type="http://schemas.openxmlformats.org/officeDocument/2006/relationships/hyperlink" Target="https://www.lavrpack.ru/catalog/?product=490a82a6-ce7c-11ef-ab3c-22344d083d2c%230d8e0ca4-00c7-11f1-ab4d-22344d083d2c" TargetMode="External"/><Relationship Id="rId_hyperlink_59" Type="http://schemas.openxmlformats.org/officeDocument/2006/relationships/hyperlink" Target="https://www.lavrpack.ru/catalog/?product=490a82a6-ce7c-11ef-ab3c-22344d083d2c%23b774bc44-fb71-11f0-ab4d-22344d083d2c" TargetMode="External"/><Relationship Id="rId_hyperlink_60" Type="http://schemas.openxmlformats.org/officeDocument/2006/relationships/hyperlink" Target="https://www.lavrpack.ru/catalog/?product=490a82a6-ce7c-11ef-ab3c-22344d083d2c%23259d40c2-15f7-11f1-ab4e-22344d083d2c" TargetMode="External"/><Relationship Id="rId_hyperlink_61" Type="http://schemas.openxmlformats.org/officeDocument/2006/relationships/hyperlink" Target="https://www.lavrpack.ru/catalog/?product=490a82a6-ce7c-11ef-ab3c-22344d083d2c%2346d7f325-cf36-11ef-ab3c-22344d083d2c" TargetMode="External"/><Relationship Id="rId_hyperlink_62" Type="http://schemas.openxmlformats.org/officeDocument/2006/relationships/hyperlink" Target="https://www.lavrpack.ru/catalog/?product=490a82a6-ce7c-11ef-ab3c-22344d083d2c%23c1c32f36-cf33-11ef-ab3c-22344d083d2c" TargetMode="External"/><Relationship Id="rId_hyperlink_63" Type="http://schemas.openxmlformats.org/officeDocument/2006/relationships/hyperlink" Target="https://www.lavrpack.ru/catalog/?product=490a82a6-ce7c-11ef-ab3c-22344d083d2c%23526ecb69-cf33-11ef-ab3c-22344d083d2c" TargetMode="External"/><Relationship Id="rId_hyperlink_64" Type="http://schemas.openxmlformats.org/officeDocument/2006/relationships/hyperlink" Target="https://www.lavrpack.ru/catalog/?product=490a82a6-ce7c-11ef-ab3c-22344d083d2c%236b276476-cf36-11ef-ab3c-22344d083d2c" TargetMode="External"/><Relationship Id="rId_hyperlink_65" Type="http://schemas.openxmlformats.org/officeDocument/2006/relationships/hyperlink" Target="https://www.lavrpack.ru/catalog/?product=490a82a6-ce7c-11ef-ab3c-22344d083d2c%23b33b84da-cf33-11ef-ab3c-22344d083d2c" TargetMode="External"/><Relationship Id="rId_hyperlink_66" Type="http://schemas.openxmlformats.org/officeDocument/2006/relationships/hyperlink" Target="https://www.lavrpack.ru/catalog/?product=490a82a6-ce7c-11ef-ab3c-22344d083d2c%232b991e7a-15f7-11f1-ab4e-22344d083d2c" TargetMode="External"/><Relationship Id="rId_hyperlink_67" Type="http://schemas.openxmlformats.org/officeDocument/2006/relationships/hyperlink" Target="https://www.lavrpack.ru/catalog/?product=490a82a6-ce7c-11ef-ab3c-22344d083d2c%2314d3c757-fb72-11f0-ab4d-22344d083d2c" TargetMode="External"/><Relationship Id="rId_hyperlink_68" Type="http://schemas.openxmlformats.org/officeDocument/2006/relationships/hyperlink" Target="https://www.lavrpack.ru/catalog/?product=490a82a6-ce7c-11ef-ab3c-22344d083d2c%2331a5ba7a-fb72-11f0-ab4d-22344d083d2c" TargetMode="External"/><Relationship Id="rId_hyperlink_69" Type="http://schemas.openxmlformats.org/officeDocument/2006/relationships/hyperlink" Target="https://www.lavrpack.ru/catalog/?product=490a82a6-ce7c-11ef-ab3c-22344d083d2c%23fd81f0d8-fb71-11f0-ab4d-22344d083d2c" TargetMode="External"/><Relationship Id="rId_hyperlink_70" Type="http://schemas.openxmlformats.org/officeDocument/2006/relationships/hyperlink" Target="https://www.lavrpack.ru/catalog/?product=490a82a6-ce7c-11ef-ab3c-22344d083d2c%236490d5ad-ce7c-11ef-ab3c-22344d083d2c" TargetMode="External"/><Relationship Id="rId_hyperlink_71" Type="http://schemas.openxmlformats.org/officeDocument/2006/relationships/hyperlink" Target="https://www.lavrpack.ru/catalog/?product=490a82a6-ce7c-11ef-ab3c-22344d083d2c%23569a5a8b-ce7c-11ef-ab3c-22344d083d2c" TargetMode="External"/><Relationship Id="rId_hyperlink_72" Type="http://schemas.openxmlformats.org/officeDocument/2006/relationships/hyperlink" Target="https://www.lavrpack.ru/catalog/?product=490a82a6-ce7c-11ef-ab3c-22344d083d2c%2344daf362-fb72-11f0-ab4d-22344d083d2c" TargetMode="External"/><Relationship Id="rId_hyperlink_73" Type="http://schemas.openxmlformats.org/officeDocument/2006/relationships/hyperlink" Target="https://www.lavrpack.ru/catalog/?product=490a82a6-ce7c-11ef-ab3c-22344d083d2c%23510d9bc9-fb72-11f0-ab4d-22344d083d2c" TargetMode="External"/><Relationship Id="rId_hyperlink_74" Type="http://schemas.openxmlformats.org/officeDocument/2006/relationships/hyperlink" Target="https://www.lavrpack.ru/catalog/?product=e1f5c8fa-9dff-11f0-ab48-22344d083d2c%2311480671-9e00-11f0-ab48-22344d083d2c" TargetMode="External"/><Relationship Id="rId_hyperlink_75" Type="http://schemas.openxmlformats.org/officeDocument/2006/relationships/hyperlink" Target="https://www.lavrpack.ru/catalog/?product=e1f5c8fa-9dff-11f0-ab48-22344d083d2c%237075290c-9e00-11f0-ab48-22344d083d2c" TargetMode="External"/><Relationship Id="rId_hyperlink_76" Type="http://schemas.openxmlformats.org/officeDocument/2006/relationships/hyperlink" Target="https://www.lavrpack.ru/catalog/?product=e1f5c8fa-9dff-11f0-ab48-22344d083d2c%2333ebd865-9e00-11f0-ab48-22344d083d2c" TargetMode="External"/><Relationship Id="rId_hyperlink_77" Type="http://schemas.openxmlformats.org/officeDocument/2006/relationships/hyperlink" Target="https://www.lavrpack.ru/catalog/?product=e1f5c8fa-9dff-11f0-ab48-22344d083d2c%231e1463db-9e00-11f0-ab48-22344d083d2c" TargetMode="External"/><Relationship Id="rId_hyperlink_78" Type="http://schemas.openxmlformats.org/officeDocument/2006/relationships/hyperlink" Target="https://www.lavrpack.ru/catalog/?product=e1f5c8fa-9dff-11f0-ab48-22344d083d2c%23fc4b2ff5-9dff-11f0-ab48-22344d083d2c" TargetMode="External"/><Relationship Id="rId_hyperlink_79" Type="http://schemas.openxmlformats.org/officeDocument/2006/relationships/hyperlink" Target="https://www.lavrpack.ru/catalog/?product=e1f5c8fa-9dff-11f0-ab48-22344d083d2c%235744d80d-9e00-11f0-ab48-22344d083d2c" TargetMode="External"/><Relationship Id="rId_hyperlink_80" Type="http://schemas.openxmlformats.org/officeDocument/2006/relationships/hyperlink" Target="https://www.lavrpack.ru/catalog/?product=e1f5c8fa-9dff-11f0-ab48-22344d083d2c%23248372b1-9e00-11f0-ab48-22344d083d2c" TargetMode="External"/><Relationship Id="rId_hyperlink_81" Type="http://schemas.openxmlformats.org/officeDocument/2006/relationships/hyperlink" Target="https://www.lavrpack.ru/catalog/?product=e1f5c8fa-9dff-11f0-ab48-22344d083d2c%230940743d-9e00-11f0-ab48-22344d083d2c" TargetMode="External"/><Relationship Id="rId_hyperlink_82" Type="http://schemas.openxmlformats.org/officeDocument/2006/relationships/hyperlink" Target="https://www.lavrpack.ru/catalog/?product=e1f5c8fa-9dff-11f0-ab48-22344d083d2c%232c5b7e33-9e00-11f0-ab48-22344d083d2c" TargetMode="External"/><Relationship Id="rId_hyperlink_83" Type="http://schemas.openxmlformats.org/officeDocument/2006/relationships/hyperlink" Target="https://www.lavrpack.ru/catalog/?product=e1f5c8fa-9dff-11f0-ab48-22344d083d2c%234199f95b-9e00-11f0-ab48-22344d083d2c" TargetMode="External"/><Relationship Id="rId_hyperlink_84" Type="http://schemas.openxmlformats.org/officeDocument/2006/relationships/hyperlink" Target="https://www.lavrpack.ru/catalog/?product=e1f5c8fa-9dff-11f0-ab48-22344d083d2c%2364398de3-9e00-11f0-ab48-22344d083d2c" TargetMode="External"/><Relationship Id="rId_hyperlink_85" Type="http://schemas.openxmlformats.org/officeDocument/2006/relationships/hyperlink" Target="https://www.lavrpack.ru/catalog/?product=e1f5c8fa-9dff-11f0-ab48-22344d083d2c%235133909c-9e00-11f0-ab48-22344d083d2c" TargetMode="External"/><Relationship Id="rId_hyperlink_86" Type="http://schemas.openxmlformats.org/officeDocument/2006/relationships/hyperlink" Target="https://www.lavrpack.ru/catalog/?product=e1f5c8fa-9dff-11f0-ab48-22344d083d2c%234810ac3c-9e00-11f0-ab48-22344d083d2c" TargetMode="External"/><Relationship Id="rId_hyperlink_87" Type="http://schemas.openxmlformats.org/officeDocument/2006/relationships/hyperlink" Target="https://www.lavrpack.ru/catalog/?product=0fcee0f7-219b-11f0-ab40-22344d083d2c%23abad4706-67c6-11f0-ab47-22344d083d2c" TargetMode="External"/><Relationship Id="rId_hyperlink_88" Type="http://schemas.openxmlformats.org/officeDocument/2006/relationships/hyperlink" Target="https://www.lavrpack.ru/catalog/?product=0fcee0f7-219b-11f0-ab40-22344d083d2c%239d79652d-67c6-11f0-ab47-22344d083d2c" TargetMode="External"/><Relationship Id="rId_hyperlink_89" Type="http://schemas.openxmlformats.org/officeDocument/2006/relationships/hyperlink" Target="https://www.lavrpack.ru/catalog/?product=5fb7bf2c-9654-11ed-bb4b-00e01a6800eb%23d5b84686-b124-11ee-a8ad-00e01a6800eb" TargetMode="External"/><Relationship Id="rId_hyperlink_90" Type="http://schemas.openxmlformats.org/officeDocument/2006/relationships/hyperlink" Target="https://www.lavrpack.ru/catalog/?product=5fb7bf2c-9654-11ed-bb4b-00e01a6800eb%23b01e09b2-b124-11ee-a8ad-00e01a6800eb" TargetMode="External"/><Relationship Id="rId_hyperlink_91" Type="http://schemas.openxmlformats.org/officeDocument/2006/relationships/hyperlink" Target="https://www.lavrpack.ru/catalog/?product=5fb7bf2c-9654-11ed-bb4b-00e01a6800eb%2388479b23-b127-11ee-a8ad-00e01a6800eb" TargetMode="External"/><Relationship Id="rId_hyperlink_92" Type="http://schemas.openxmlformats.org/officeDocument/2006/relationships/hyperlink" Target="https://www.lavrpack.ru/catalog/?product=5fb7bf2c-9654-11ed-bb4b-00e01a6800eb%237d6b53e3-b127-11ee-a8ad-00e01a6800eb" TargetMode="External"/><Relationship Id="rId_hyperlink_93" Type="http://schemas.openxmlformats.org/officeDocument/2006/relationships/hyperlink" Target="https://www.lavrpack.ru/catalog/?product=5fb7bf2c-9654-11ed-bb4b-00e01a6800eb%23e5f92be5-b124-11ee-a8ad-00e01a6800eb" TargetMode="External"/><Relationship Id="rId_hyperlink_94" Type="http://schemas.openxmlformats.org/officeDocument/2006/relationships/hyperlink" Target="https://www.lavrpack.ru/catalog/?product=5fb7bf2c-9654-11ed-bb4b-00e01a6800eb%2368cfec8c-b126-11ee-a8ad-00e01a6800eb" TargetMode="External"/><Relationship Id="rId_hyperlink_95" Type="http://schemas.openxmlformats.org/officeDocument/2006/relationships/hyperlink" Target="https://www.lavrpack.ru/catalog/?product=5fb7bf2c-9654-11ed-bb4b-00e01a6800eb%23490a2e84-b126-11ee-a8ad-00e01a6800eb" TargetMode="External"/><Relationship Id="rId_hyperlink_96" Type="http://schemas.openxmlformats.org/officeDocument/2006/relationships/hyperlink" Target="https://www.lavrpack.ru/catalog/?product=5fb7bf2c-9654-11ed-bb4b-00e01a6800eb%239978eb8d-b127-11ee-a8ad-00e01a6800eb" TargetMode="External"/><Relationship Id="rId_hyperlink_97" Type="http://schemas.openxmlformats.org/officeDocument/2006/relationships/hyperlink" Target="https://www.lavrpack.ru/catalog/?product=5fb7bf2c-9654-11ed-bb4b-00e01a6800eb%23759a5628-b124-11ee-a8ad-00e01a6800eb" TargetMode="External"/><Relationship Id="rId_hyperlink_98" Type="http://schemas.openxmlformats.org/officeDocument/2006/relationships/hyperlink" Target="https://www.lavrpack.ru/catalog/?product=d529cec7-00fc-11f1-ab4d-22344d083d2c%23eb8e66ee-00fc-11f1-ab4d-22344d083d2c" TargetMode="External"/><Relationship Id="rId_hyperlink_99" Type="http://schemas.openxmlformats.org/officeDocument/2006/relationships/hyperlink" Target="https://www.lavrpack.ru/catalog/?product=d529cec7-00fc-11f1-ab4d-22344d083d2c%23e4a3e5bc-00fc-11f1-ab4d-22344d083d2c" TargetMode="External"/><Relationship Id="rId_hyperlink_100" Type="http://schemas.openxmlformats.org/officeDocument/2006/relationships/hyperlink" Target="https://www.lavrpack.ru/catalog/?product=218e2166-00fb-11f1-ab4d-22344d083d2c%2352f6e4fe-00fb-11f1-ab4d-22344d083d2c" TargetMode="External"/><Relationship Id="rId_hyperlink_101" Type="http://schemas.openxmlformats.org/officeDocument/2006/relationships/hyperlink" Target="https://www.lavrpack.ru/catalog/?product=218e2166-00fb-11f1-ab4d-22344d083d2c%2366405e20-00fb-11f1-ab4d-22344d083d2c" TargetMode="External"/><Relationship Id="rId_hyperlink_102" Type="http://schemas.openxmlformats.org/officeDocument/2006/relationships/hyperlink" Target="https://www.lavrpack.ru/catalog/?product=218e2166-00fb-11f1-ab4d-22344d083d2c%232e896bd6-00fb-11f1-ab4d-22344d083d2c" TargetMode="External"/><Relationship Id="rId_hyperlink_103" Type="http://schemas.openxmlformats.org/officeDocument/2006/relationships/hyperlink" Target="https://www.lavrpack.ru/catalog/?product=218e2166-00fb-11f1-ab4d-22344d083d2c%23602f0bad-00fb-11f1-ab4d-22344d083d2c" TargetMode="External"/><Relationship Id="rId_hyperlink_104" Type="http://schemas.openxmlformats.org/officeDocument/2006/relationships/hyperlink" Target="https://www.lavrpack.ru/catalog/?product=218e2166-00fb-11f1-ab4d-22344d083d2c%23448f285a-00fb-11f1-ab4d-22344d083d2c" TargetMode="External"/><Relationship Id="rId_hyperlink_105" Type="http://schemas.openxmlformats.org/officeDocument/2006/relationships/hyperlink" Target="https://www.lavrpack.ru/catalog/?product=218e2166-00fb-11f1-ab4d-22344d083d2c%233be40b92-00fb-11f1-ab4d-22344d083d2c" TargetMode="External"/><Relationship Id="rId_hyperlink_106" Type="http://schemas.openxmlformats.org/officeDocument/2006/relationships/hyperlink" Target="https://www.lavrpack.ru/catalog/?product=218e2166-00fb-11f1-ab4d-22344d083d2c%235991f699-00fb-11f1-ab4d-22344d083d2c" TargetMode="External"/><Relationship Id="rId_hyperlink_107" Type="http://schemas.openxmlformats.org/officeDocument/2006/relationships/hyperlink" Target="https://www.lavrpack.ru/catalog/?product=7b1e9299-9622-11f1-ab51-22344d083d2c%237b1e932b-9622-11f1-ab51-22344d083d2c" TargetMode="External"/><Relationship Id="rId_hyperlink_108" Type="http://schemas.openxmlformats.org/officeDocument/2006/relationships/hyperlink" Target="https://www.lavrpack.ru/catalog/?product=04f922d6-8a4f-11f1-ab51-22344d083d2c%23178e9466-8a4f-11f1-ab51-22344d083d2c" TargetMode="External"/><Relationship Id="rId_hyperlink_109" Type="http://schemas.openxmlformats.org/officeDocument/2006/relationships/hyperlink" Target="https://www.lavrpack.ru/catalog/?product=04f922d6-8a4f-11f1-ab51-22344d083d2c%231164a959-8a4f-11f1-ab51-22344d083d2c" TargetMode="External"/><Relationship Id="rId_hyperlink_110" Type="http://schemas.openxmlformats.org/officeDocument/2006/relationships/hyperlink" Target="https://www.lavrpack.ru/catalog/?product=04f922d6-8a4f-11f1-ab51-22344d083d2c%231e25e5ca-8a4f-11f1-ab51-22344d083d2c" TargetMode="External"/><Relationship Id="rId_hyperlink_111" Type="http://schemas.openxmlformats.org/officeDocument/2006/relationships/hyperlink" Target="https://www.lavrpack.ru/catalog/?product=04f922d6-8a4f-11f1-ab51-22344d083d2c%23242ba613-8a4f-11f1-ab51-22344d083d2c" TargetMode="External"/><Relationship Id="rId_hyperlink_112" Type="http://schemas.openxmlformats.org/officeDocument/2006/relationships/hyperlink" Target="https://www.lavrpack.ru/catalog/?product=04f922d6-8a4f-11f1-ab51-22344d083d2c%2347e82a2b-8a4f-11f1-ab51-22344d083d2c" TargetMode="External"/><Relationship Id="rId_hyperlink_113" Type="http://schemas.openxmlformats.org/officeDocument/2006/relationships/hyperlink" Target="https://www.lavrpack.ru/catalog/?product=04f922d6-8a4f-11f1-ab51-22344d083d2c%232b4398ad-8a4f-11f1-ab51-22344d083d2c" TargetMode="External"/><Relationship Id="rId_hyperlink_114" Type="http://schemas.openxmlformats.org/officeDocument/2006/relationships/hyperlink" Target="https://www.lavrpack.ru/catalog/?product=04f922d6-8a4f-11f1-ab51-22344d083d2c%234179c4a7-8a4f-11f1-ab51-22344d083d2c" TargetMode="External"/><Relationship Id="rId_hyperlink_115" Type="http://schemas.openxmlformats.org/officeDocument/2006/relationships/hyperlink" Target="https://www.lavrpack.ru/catalog/?product=04f922d6-8a4f-11f1-ab51-22344d083d2c%235483c7fc-8a4f-11f1-ab51-22344d083d2c" TargetMode="External"/><Relationship Id="rId_hyperlink_116" Type="http://schemas.openxmlformats.org/officeDocument/2006/relationships/hyperlink" Target="https://www.lavrpack.ru/catalog/?product=04f922d6-8a4f-11f1-ab51-22344d083d2c%235e84990f-8a4f-11f1-ab51-22344d083d2c" TargetMode="External"/><Relationship Id="rId_hyperlink_117" Type="http://schemas.openxmlformats.org/officeDocument/2006/relationships/hyperlink" Target="https://www.lavrpack.ru/catalog/?product=a194c5a1-7f24-11f0-ab48-22344d083d2c%23b40739c3-7f24-11f0-ab48-22344d083d2c" TargetMode="External"/><Relationship Id="rId_hyperlink_118" Type="http://schemas.openxmlformats.org/officeDocument/2006/relationships/hyperlink" Target="https://www.lavrpack.ru/catalog/?product=a194c5a1-7f24-11f0-ab48-22344d083d2c%23c12602b1-7f24-11f0-ab48-22344d083d2c" TargetMode="External"/><Relationship Id="rId_hyperlink_119" Type="http://schemas.openxmlformats.org/officeDocument/2006/relationships/hyperlink" Target="https://www.lavrpack.ru/catalog/?product=a194c5a1-7f24-11f0-ab48-22344d083d2c%23bac12beb-7f24-11f0-ab48-22344d083d2c" TargetMode="External"/><Relationship Id="rId_hyperlink_120" Type="http://schemas.openxmlformats.org/officeDocument/2006/relationships/hyperlink" Target="https://www.lavrpack.ru/catalog/?product=1a30a3f2-30af-11f0-ab40-22344d083d2c%23289466d4-30af-11f0-ab40-22344d083d2c" TargetMode="External"/><Relationship Id="rId_hyperlink_121" Type="http://schemas.openxmlformats.org/officeDocument/2006/relationships/hyperlink" Target="https://www.lavrpack.ru/catalog/?product=4aed3d80-120b-11f1-ab4e-22344d083d2c%2357f675b2-120b-11f1-ab4e-22344d083d2c" TargetMode="External"/><Relationship Id="rId_hyperlink_122" Type="http://schemas.openxmlformats.org/officeDocument/2006/relationships/hyperlink" Target="https://www.lavrpack.ru/catalog/?product=4aed3d80-120b-11f1-ab4e-22344d083d2c%230cf98072-120f-11f1-ab4e-22344d083d2c" TargetMode="External"/><Relationship Id="rId_hyperlink_123" Type="http://schemas.openxmlformats.org/officeDocument/2006/relationships/hyperlink" Target="https://www.lavrpack.ru/catalog/?product=4aed3d80-120b-11f1-ab4e-22344d083d2c%235fa50cc2-120c-11f1-ab4e-22344d083d2c" TargetMode="External"/><Relationship Id="rId_hyperlink_124" Type="http://schemas.openxmlformats.org/officeDocument/2006/relationships/hyperlink" Target="https://www.lavrpack.ru/catalog/?product=14aba4fd-30ad-11f0-ab40-22344d083d2c%232bbd845b-30ad-11f0-ab40-22344d083d2c" TargetMode="External"/><Relationship Id="rId_hyperlink_125" Type="http://schemas.openxmlformats.org/officeDocument/2006/relationships/hyperlink" Target="https://www.lavrpack.ru/catalog/?product=14aba4fd-30ad-11f0-ab40-22344d083d2c%2321ab3449-30ad-11f0-ab40-22344d083d2c" TargetMode="External"/><Relationship Id="rId_hyperlink_126" Type="http://schemas.openxmlformats.org/officeDocument/2006/relationships/hyperlink" Target="https://www.lavrpack.ru/catalog/?product=cf1d1dbc-30b0-11f0-ab40-22344d083d2c%23d3da13ca-1229-11f1-ab4e-22344d083d2c" TargetMode="External"/><Relationship Id="rId_hyperlink_127" Type="http://schemas.openxmlformats.org/officeDocument/2006/relationships/hyperlink" Target="https://www.lavrpack.ru/catalog/?product=c2e93c35-30b1-11f0-ab40-22344d083d2c%23d9dbc58a-30b1-11f0-ab40-22344d083d2c" TargetMode="External"/><Relationship Id="rId_hyperlink_128" Type="http://schemas.openxmlformats.org/officeDocument/2006/relationships/hyperlink" Target="https://www.lavrpack.ru/catalog/?product=efa949d6-30b2-11f0-ab40-22344d083d2c%2322a4b175-30b3-11f0-ab40-22344d083d2c" TargetMode="External"/><Relationship Id="rId_hyperlink_129" Type="http://schemas.openxmlformats.org/officeDocument/2006/relationships/hyperlink" Target="https://www.lavrpack.ru/catalog/?product=efa949d6-30b2-11f0-ab40-22344d083d2c%2332905ef1-30b3-11f0-ab40-22344d083d2c" TargetMode="External"/><Relationship Id="rId_hyperlink_130" Type="http://schemas.openxmlformats.org/officeDocument/2006/relationships/hyperlink" Target="https://www.lavrpack.ru/catalog/?product=9f920efe-7f2b-11ec-b73f-0018e40a3af2%23ed11359c-30b4-11f0-ab40-22344d083d2c" TargetMode="External"/><Relationship Id="rId_hyperlink_131" Type="http://schemas.openxmlformats.org/officeDocument/2006/relationships/hyperlink" Target="https://www.lavrpack.ru/catalog/?product=9f920efe-7f2b-11ec-b73f-0018e40a3af2%23869936b3-d172-11ee-a0ad-00e01a6800eb" TargetMode="External"/><Relationship Id="rId_hyperlink_132" Type="http://schemas.openxmlformats.org/officeDocument/2006/relationships/hyperlink" Target="https://www.lavrpack.ru/catalog/?product=a8d4823f-118b-11f1-ab4d-22344d083d2c%23b70acf02-118b-11f1-ab4d-22344d083d2c" TargetMode="External"/><Relationship Id="rId_hyperlink_133" Type="http://schemas.openxmlformats.org/officeDocument/2006/relationships/hyperlink" Target="https://www.lavrpack.ru/catalog/?product=a8d4823f-118b-11f1-ab4d-22344d083d2c%231499700d-1206-11f1-ab4e-22344d083d2c" TargetMode="External"/><Relationship Id="rId_hyperlink_134" Type="http://schemas.openxmlformats.org/officeDocument/2006/relationships/hyperlink" Target="https://www.lavrpack.ru/catalog/?product=7ada927e-7f2b-11ec-b73f-0018e40a3af2%23b58a6a47-122a-11f1-ab4e-22344d083d2c" TargetMode="External"/><Relationship Id="rId_hyperlink_135" Type="http://schemas.openxmlformats.org/officeDocument/2006/relationships/hyperlink" Target="https://www.lavrpack.ru/catalog/?product=7ada927e-7f2b-11ec-b73f-0018e40a3af2%23c2de650a-d176-11ee-a0ad-00e01a6800eb" TargetMode="External"/><Relationship Id="rId_hyperlink_136" Type="http://schemas.openxmlformats.org/officeDocument/2006/relationships/hyperlink" Target="https://www.lavrpack.ru/catalog/?product=7ada927e-7f2b-11ec-b73f-0018e40a3af2%2327ef697f-122a-11f1-ab4e-22344d083d2c" TargetMode="External"/><Relationship Id="rId_hyperlink_137" Type="http://schemas.openxmlformats.org/officeDocument/2006/relationships/hyperlink" Target="https://www.lavrpack.ru/catalog/?product=5df033f2-30b9-11f0-ab40-22344d083d2c%2370037e32-30b9-11f0-ab40-22344d083d2c" TargetMode="External"/><Relationship Id="rId_hyperlink_138" Type="http://schemas.openxmlformats.org/officeDocument/2006/relationships/hyperlink" Target="https://www.lavrpack.ru/catalog/?product=2343791a-30bd-11f0-ab40-22344d083d2c%233cb9b2ca-30bd-11f0-ab40-22344d083d2c" TargetMode="External"/><Relationship Id="rId_hyperlink_139" Type="http://schemas.openxmlformats.org/officeDocument/2006/relationships/hyperlink" Target="https://www.lavrpack.ru/catalog/?product=2343791a-30bd-11f0-ab40-22344d083d2c%23be029c9b-122b-11f1-ab4e-22344d083d2c" TargetMode="External"/><Relationship Id="rId_hyperlink_140" Type="http://schemas.openxmlformats.org/officeDocument/2006/relationships/hyperlink" Target="https://www.lavrpack.ru/catalog/?product=2343791a-30bd-11f0-ab40-22344d083d2c%23301b88f4-30bd-11f0-ab40-22344d083d2c" TargetMode="External"/><Relationship Id="rId_hyperlink_141" Type="http://schemas.openxmlformats.org/officeDocument/2006/relationships/hyperlink" Target="https://www.lavrpack.ru/catalog/?product=2343791a-30bd-11f0-ab40-22344d083d2c%23d510d799-122b-11f1-ab4e-22344d083d2c" TargetMode="External"/><Relationship Id="rId_hyperlink_142" Type="http://schemas.openxmlformats.org/officeDocument/2006/relationships/hyperlink" Target="https://www.lavrpack.ru/catalog/?product=2343791a-30bd-11f0-ab40-22344d083d2c%2300c3bd47-120c-11f1-ab4e-22344d083d2c" TargetMode="External"/><Relationship Id="rId_hyperlink_143" Type="http://schemas.openxmlformats.org/officeDocument/2006/relationships/hyperlink" Target="https://www.lavrpack.ru/catalog/?product=c6a6f624-118d-11f1-ab4d-22344d083d2c%23e73184e5-118d-11f1-ab4d-22344d083d2c" TargetMode="External"/><Relationship Id="rId_hyperlink_144" Type="http://schemas.openxmlformats.org/officeDocument/2006/relationships/hyperlink" Target="https://www.lavrpack.ru/catalog/?product=c6a6f624-118d-11f1-ab4d-22344d083d2c%23bc2bcfb3-120b-11f1-ab4e-22344d083d2c" TargetMode="External"/><Relationship Id="rId_hyperlink_145" Type="http://schemas.openxmlformats.org/officeDocument/2006/relationships/hyperlink" Target="https://www.lavrpack.ru/catalog/?product=c6a6f624-118d-11f1-ab4d-22344d083d2c%237df5847e-120d-11f1-ab4e-22344d083d2c" TargetMode="External"/><Relationship Id="rId_hyperlink_146" Type="http://schemas.openxmlformats.org/officeDocument/2006/relationships/hyperlink" Target="https://www.lavrpack.ru/catalog/?product=ae6ccd49-3158-11f0-ab40-22344d083d2c%23c95686d4-3158-11f0-ab40-22344d083d2c" TargetMode="External"/><Relationship Id="rId_hyperlink_147" Type="http://schemas.openxmlformats.org/officeDocument/2006/relationships/hyperlink" Target="https://www.lavrpack.ru/catalog/?product=ae6ccd49-3158-11f0-ab40-22344d083d2c%23bc9e5378-3158-11f0-ab40-22344d083d2c" TargetMode="External"/><Relationship Id="rId_hyperlink_148" Type="http://schemas.openxmlformats.org/officeDocument/2006/relationships/hyperlink" Target="https://www.lavrpack.ru/catalog/?product=ae6ccd49-3158-11f0-ab40-22344d083d2c%23dc4ecb7d-3158-11f0-ab40-22344d083d2c" TargetMode="External"/><Relationship Id="rId_hyperlink_149" Type="http://schemas.openxmlformats.org/officeDocument/2006/relationships/hyperlink" Target="https://www.lavrpack.ru/catalog/?product=ae6ccd49-3158-11f0-ab40-22344d083d2c%23ea1edd8a-3158-11f0-ab40-22344d083d2c" TargetMode="External"/><Relationship Id="rId_hyperlink_150" Type="http://schemas.openxmlformats.org/officeDocument/2006/relationships/hyperlink" Target="https://www.lavrpack.ru/catalog/?product=ae6ccd49-3158-11f0-ab40-22344d083d2c%23cf4f0fcb-3158-11f0-ab40-22344d083d2c" TargetMode="External"/><Relationship Id="rId_hyperlink_151" Type="http://schemas.openxmlformats.org/officeDocument/2006/relationships/hyperlink" Target="https://www.lavrpack.ru/catalog/?product=1a14cc1a-1190-11f1-ab4d-22344d083d2c%23e2e792a8-1195-11f1-ab4e-22344d083d2c" TargetMode="External"/><Relationship Id="rId_hyperlink_152" Type="http://schemas.openxmlformats.org/officeDocument/2006/relationships/hyperlink" Target="https://www.lavrpack.ru/catalog/?product=1a14cc1a-1190-11f1-ab4d-22344d083d2c%23a8a99f7b-1191-11f1-ab4d-22344d083d2c" TargetMode="External"/><Relationship Id="rId_hyperlink_153" Type="http://schemas.openxmlformats.org/officeDocument/2006/relationships/hyperlink" Target="https://www.lavrpack.ru/catalog/?product=1a14cc1a-1190-11f1-ab4d-22344d083d2c%23f7b9c8f1-1195-11f1-ab4e-22344d083d2c" TargetMode="External"/><Relationship Id="rId_hyperlink_154" Type="http://schemas.openxmlformats.org/officeDocument/2006/relationships/hyperlink" Target="https://www.lavrpack.ru/catalog/?product=1a14cc1a-1190-11f1-ab4d-22344d083d2c%2335365acd-1190-11f1-ab4d-22344d083d2c" TargetMode="External"/><Relationship Id="rId_hyperlink_155" Type="http://schemas.openxmlformats.org/officeDocument/2006/relationships/hyperlink" Target="https://www.lavrpack.ru/catalog/?product=810f9819-118f-11f1-ab4d-22344d083d2c%2339f5aa42-121b-11f1-ab4e-22344d083d2c" TargetMode="External"/><Relationship Id="rId_hyperlink_156" Type="http://schemas.openxmlformats.org/officeDocument/2006/relationships/hyperlink" Target="https://www.lavrpack.ru/catalog/?product=810f9819-118f-11f1-ab4d-22344d083d2c%23a4315971-1220-11f1-ab4e-22344d083d2c" TargetMode="External"/><Relationship Id="rId_hyperlink_157" Type="http://schemas.openxmlformats.org/officeDocument/2006/relationships/hyperlink" Target="https://www.lavrpack.ru/catalog/?product=810f9819-118f-11f1-ab4d-22344d083d2c%23962c682e-118f-11f1-ab4d-22344d083d2c" TargetMode="External"/><Relationship Id="rId_hyperlink_158" Type="http://schemas.openxmlformats.org/officeDocument/2006/relationships/hyperlink" Target="https://www.lavrpack.ru/catalog/?product=322eca92-118d-11f1-ab4d-22344d083d2c%234343d65f-118f-11f1-ab4d-22344d083d2c" TargetMode="External"/><Relationship Id="rId_hyperlink_159" Type="http://schemas.openxmlformats.org/officeDocument/2006/relationships/hyperlink" Target="https://www.lavrpack.ru/catalog/?product=322eca92-118d-11f1-ab4d-22344d083d2c%23c9b5e246-120c-11f1-ab4e-22344d083d2c" TargetMode="External"/><Relationship Id="rId_hyperlink_160" Type="http://schemas.openxmlformats.org/officeDocument/2006/relationships/hyperlink" Target="https://www.lavrpack.ru/catalog/?product=322eca92-118d-11f1-ab4d-22344d083d2c%23ccd57ca7-1197-11f1-ab4e-22344d083d2c" TargetMode="External"/><Relationship Id="rId_hyperlink_161" Type="http://schemas.openxmlformats.org/officeDocument/2006/relationships/hyperlink" Target="https://www.lavrpack.ru/catalog/?product=322eca92-118d-11f1-ab4d-22344d083d2c%23a5bb2d47-1197-11f1-ab4e-22344d083d2c" TargetMode="External"/><Relationship Id="rId_hyperlink_162" Type="http://schemas.openxmlformats.org/officeDocument/2006/relationships/hyperlink" Target="https://www.lavrpack.ru/catalog/?product=322eca92-118d-11f1-ab4d-22344d083d2c%2346a79ac5-118d-11f1-ab4d-22344d083d2c" TargetMode="External"/><Relationship Id="rId_hyperlink_163" Type="http://schemas.openxmlformats.org/officeDocument/2006/relationships/hyperlink" Target="https://www.lavrpack.ru/catalog/?product=322eca92-118d-11f1-ab4d-22344d083d2c%235f0106b1-1192-11f1-ab4d-22344d083d2c" TargetMode="External"/><Relationship Id="rId_hyperlink_164" Type="http://schemas.openxmlformats.org/officeDocument/2006/relationships/hyperlink" Target="https://www.lavrpack.ru/catalog/?product=322eca92-118d-11f1-ab4d-22344d083d2c%2369a96c5b-1220-11f1-ab4e-22344d083d2c" TargetMode="External"/><Relationship Id="rId_hyperlink_165" Type="http://schemas.openxmlformats.org/officeDocument/2006/relationships/hyperlink" Target="https://www.lavrpack.ru/catalog/?product=75444c19-1227-11f1-ab4e-22344d083d2c%23965c407c-1227-11f1-ab4e-22344d083d2c" TargetMode="External"/><Relationship Id="rId_hyperlink_166" Type="http://schemas.openxmlformats.org/officeDocument/2006/relationships/hyperlink" Target="https://www.lavrpack.ru/catalog/?product=587c1c8f-121c-11f1-ab4e-22344d083d2c%2394722e1e-121c-11f1-ab4e-22344d083d2c" TargetMode="External"/><Relationship Id="rId_hyperlink_167" Type="http://schemas.openxmlformats.org/officeDocument/2006/relationships/hyperlink" Target="https://www.lavrpack.ru/catalog/?product=172dcb46-1191-11f1-ab4d-22344d083d2c%2332a01cd7-1222-11f1-ab4e-22344d083d2c" TargetMode="External"/><Relationship Id="rId_hyperlink_168" Type="http://schemas.openxmlformats.org/officeDocument/2006/relationships/hyperlink" Target="https://www.lavrpack.ru/catalog/?product=172dcb46-1191-11f1-ab4d-22344d083d2c%232e69f4dc-1191-11f1-ab4d-22344d083d2c" TargetMode="External"/><Relationship Id="rId_hyperlink_169" Type="http://schemas.openxmlformats.org/officeDocument/2006/relationships/hyperlink" Target="https://www.lavrpack.ru/catalog/?product=172dcb46-1191-11f1-ab4d-22344d083d2c%23417215ba-1191-11f1-ab4d-22344d083d2c" TargetMode="External"/><Relationship Id="rId_hyperlink_170" Type="http://schemas.openxmlformats.org/officeDocument/2006/relationships/hyperlink" Target="https://www.lavrpack.ru/catalog/?product=62475dc3-8a51-11f1-ab51-22344d083d2c%236fe849ed-8a51-11f1-ab51-22344d083d2c" TargetMode="External"/><Relationship Id="rId_hyperlink_171" Type="http://schemas.openxmlformats.org/officeDocument/2006/relationships/hyperlink" Target="https://www.lavrpack.ru/catalog/?product=62475dc3-8a51-11f1-ab51-22344d083d2c%23a57635f2-8a51-11f1-ab51-22344d083d2c" TargetMode="External"/><Relationship Id="rId_hyperlink_172" Type="http://schemas.openxmlformats.org/officeDocument/2006/relationships/hyperlink" Target="https://www.lavrpack.ru/catalog/?product=62475dc3-8a51-11f1-ab51-22344d083d2c%23854a5b4c-8a51-11f1-ab51-22344d083d2c" TargetMode="External"/><Relationship Id="rId_hyperlink_173" Type="http://schemas.openxmlformats.org/officeDocument/2006/relationships/hyperlink" Target="https://www.lavrpack.ru/catalog/?product=62475dc3-8a51-11f1-ab51-22344d083d2c%2378dffa1a-8a51-11f1-ab51-22344d083d2c" TargetMode="External"/><Relationship Id="rId_hyperlink_174" Type="http://schemas.openxmlformats.org/officeDocument/2006/relationships/hyperlink" Target="https://www.lavrpack.ru/catalog/?product=62475dc3-8a51-11f1-ab51-22344d083d2c%237eeaac20-8a51-11f1-ab51-22344d083d2c" TargetMode="External"/><Relationship Id="rId_hyperlink_175" Type="http://schemas.openxmlformats.org/officeDocument/2006/relationships/hyperlink" Target="https://www.lavrpack.ru/catalog/?product=62475dc3-8a51-11f1-ab51-22344d083d2c%238b4c83f0-8a51-11f1-ab51-22344d083d2c" TargetMode="External"/><Relationship Id="rId_hyperlink_176" Type="http://schemas.openxmlformats.org/officeDocument/2006/relationships/hyperlink" Target="https://www.lavrpack.ru/catalog/?product=62475dc3-8a51-11f1-ab51-22344d083d2c%2398153833-8a51-11f1-ab51-22344d083d2c" TargetMode="External"/><Relationship Id="rId_hyperlink_177" Type="http://schemas.openxmlformats.org/officeDocument/2006/relationships/hyperlink" Target="https://www.lavrpack.ru/catalog/?product=62475dc3-8a51-11f1-ab51-22344d083d2c%23ad09e9a2-8a51-11f1-ab51-22344d083d2c" TargetMode="External"/><Relationship Id="rId_hyperlink_178" Type="http://schemas.openxmlformats.org/officeDocument/2006/relationships/hyperlink" Target="https://www.lavrpack.ru/catalog/?product=62475dc3-8a51-11f1-ab51-22344d083d2c%23b922af74-8a51-11f1-ab51-22344d083d2c" TargetMode="External"/><Relationship Id="rId_hyperlink_179" Type="http://schemas.openxmlformats.org/officeDocument/2006/relationships/hyperlink" Target="https://www.lavrpack.ru/catalog/?product=5daf1841-6f8c-11f1-ab51-22344d083d2c%235daf18c4-6f8c-11f1-ab51-22344d083d2c" TargetMode="External"/><Relationship Id="rId_hyperlink_180" Type="http://schemas.openxmlformats.org/officeDocument/2006/relationships/hyperlink" Target="https://www.lavrpack.ru/catalog/?product=5daf1841-6f8c-11f1-ab51-22344d083d2c%235daf1932-6f8c-11f1-ab51-22344d083d2c" TargetMode="External"/><Relationship Id="rId_hyperlink_181" Type="http://schemas.openxmlformats.org/officeDocument/2006/relationships/hyperlink" Target="https://www.lavrpack.ru/catalog/?product=5daf1841-6f8c-11f1-ab51-22344d083d2c%235daf1969-6f8c-11f1-ab51-22344d083d2c" TargetMode="External"/><Relationship Id="rId_hyperlink_182" Type="http://schemas.openxmlformats.org/officeDocument/2006/relationships/hyperlink" Target="https://www.lavrpack.ru/catalog/?product=5daf1841-6f8c-11f1-ab51-22344d083d2c%235daf19d7-6f8c-11f1-ab51-22344d083d2c" TargetMode="External"/><Relationship Id="rId_hyperlink_183" Type="http://schemas.openxmlformats.org/officeDocument/2006/relationships/hyperlink" Target="https://www.lavrpack.ru/catalog/?product=5daf1841-6f8c-11f1-ab51-22344d083d2c%235daf1a0e-6f8c-11f1-ab51-22344d083d2c" TargetMode="External"/><Relationship Id="rId_hyperlink_184" Type="http://schemas.openxmlformats.org/officeDocument/2006/relationships/hyperlink" Target="https://www.lavrpack.ru/catalog/?product=5daf1841-6f8c-11f1-ab51-22344d083d2c%235daf1a45-6f8c-11f1-ab51-22344d083d2c" TargetMode="External"/><Relationship Id="rId_hyperlink_185" Type="http://schemas.openxmlformats.org/officeDocument/2006/relationships/hyperlink" Target="https://www.lavrpack.ru/catalog/?product=5daf1841-6f8c-11f1-ab51-22344d083d2c%235daf1ab3-6f8c-11f1-ab51-22344d083d2c" TargetMode="External"/><Relationship Id="rId_hyperlink_186" Type="http://schemas.openxmlformats.org/officeDocument/2006/relationships/hyperlink" Target="https://www.lavrpack.ru/catalog/?product=5daf1841-6f8c-11f1-ab51-22344d083d2c%235daf1aea-6f8c-11f1-ab51-22344d083d2c" TargetMode="External"/><Relationship Id="rId_hyperlink_187" Type="http://schemas.openxmlformats.org/officeDocument/2006/relationships/hyperlink" Target="https://www.lavrpack.ru/catalog/?product=5daf1841-6f8c-11f1-ab51-22344d083d2c%235daf1b21-6f8c-11f1-ab51-22344d083d2c" TargetMode="External"/><Relationship Id="rId_hyperlink_188" Type="http://schemas.openxmlformats.org/officeDocument/2006/relationships/hyperlink" Target="https://www.lavrpack.ru/catalog/?product=5daf1841-6f8c-11f1-ab51-22344d083d2c%235daf1b58-6f8c-11f1-ab51-22344d083d2c" TargetMode="External"/><Relationship Id="rId_hyperlink_189" Type="http://schemas.openxmlformats.org/officeDocument/2006/relationships/hyperlink" Target="https://www.lavrpack.ru/catalog/?product=5daf1841-6f8c-11f1-ab51-22344d083d2c%235daf1b8f-6f8c-11f1-ab51-22344d083d2c" TargetMode="External"/><Relationship Id="rId_hyperlink_190" Type="http://schemas.openxmlformats.org/officeDocument/2006/relationships/hyperlink" Target="https://www.lavrpack.ru/catalog/?product=5daf1841-6f8c-11f1-ab51-22344d083d2c%235daf1bc6-6f8c-11f1-ab51-22344d083d2c" TargetMode="External"/><Relationship Id="rId_hyperlink_191" Type="http://schemas.openxmlformats.org/officeDocument/2006/relationships/hyperlink" Target="https://www.lavrpack.ru/catalog/?product=491e80f9-8a52-11f1-ab51-22344d083d2c%2358d251ac-8a52-11f1-ab51-22344d083d2c" TargetMode="External"/><Relationship Id="rId_hyperlink_192" Type="http://schemas.openxmlformats.org/officeDocument/2006/relationships/hyperlink" Target="https://www.lavrpack.ru/catalog/?product=491e80f9-8a52-11f1-ab51-22344d083d2c%2351faa488-8a52-11f1-ab51-22344d083d2c" TargetMode="External"/><Relationship Id="rId_hyperlink_193" Type="http://schemas.openxmlformats.org/officeDocument/2006/relationships/hyperlink" Target="https://www.lavrpack.ru/catalog/?product=491e80f9-8a52-11f1-ab51-22344d083d2c%235f635b5c-8a52-11f1-ab51-22344d083d2c" TargetMode="External"/><Relationship Id="rId_hyperlink_194" Type="http://schemas.openxmlformats.org/officeDocument/2006/relationships/hyperlink" Target="https://www.lavrpack.ru/catalog/?product=491e80f9-8a52-11f1-ab51-22344d083d2c%23662e373f-8a52-11f1-ab51-22344d083d2c" TargetMode="External"/><Relationship Id="rId_hyperlink_195" Type="http://schemas.openxmlformats.org/officeDocument/2006/relationships/hyperlink" Target="https://www.lavrpack.ru/catalog/?product=491e80f9-8a52-11f1-ab51-22344d083d2c%238821e74e-8a52-11f1-ab51-22344d083d2c" TargetMode="External"/><Relationship Id="rId_hyperlink_196" Type="http://schemas.openxmlformats.org/officeDocument/2006/relationships/hyperlink" Target="https://www.lavrpack.ru/catalog/?product=491e80f9-8a52-11f1-ab51-22344d083d2c%236cc0c67f-8a52-11f1-ab51-22344d083d2c" TargetMode="External"/><Relationship Id="rId_hyperlink_197" Type="http://schemas.openxmlformats.org/officeDocument/2006/relationships/hyperlink" Target="https://www.lavrpack.ru/catalog/?product=491e80f9-8a52-11f1-ab51-22344d083d2c%2373f2d0c4-8a52-11f1-ab51-22344d083d2c" TargetMode="External"/><Relationship Id="rId_hyperlink_198" Type="http://schemas.openxmlformats.org/officeDocument/2006/relationships/hyperlink" Target="https://www.lavrpack.ru/catalog/?product=491e80f9-8a52-11f1-ab51-22344d083d2c%2380a16e74-8a52-11f1-ab51-22344d083d2c" TargetMode="External"/><Relationship Id="rId_hyperlink_199" Type="http://schemas.openxmlformats.org/officeDocument/2006/relationships/hyperlink" Target="https://www.lavrpack.ru/catalog/?product=491e80f9-8a52-11f1-ab51-22344d083d2c%238f44ffe8-8a52-11f1-ab51-22344d083d2c" TargetMode="External"/><Relationship Id="rId_hyperlink_200" Type="http://schemas.openxmlformats.org/officeDocument/2006/relationships/hyperlink" Target="https://www.lavrpack.ru/catalog/?product=491e80f9-8a52-11f1-ab51-22344d083d2c%2395ce4655-8a52-11f1-ab51-22344d083d2c" TargetMode="External"/><Relationship Id="rId_hyperlink_201" Type="http://schemas.openxmlformats.org/officeDocument/2006/relationships/hyperlink" Target="https://www.lavrpack.ru/catalog/?product=491e80f9-8a52-11f1-ab51-22344d083d2c%239c45dae4-8a52-11f1-ab51-22344d083d2c" TargetMode="External"/><Relationship Id="rId_hyperlink_202" Type="http://schemas.openxmlformats.org/officeDocument/2006/relationships/hyperlink" Target="https://www.lavrpack.ru/catalog/?product=491e80f9-8a52-11f1-ab51-22344d083d2c%23a881924e-8a52-11f1-ab51-22344d083d2c" TargetMode="External"/><Relationship Id="rId_hyperlink_203" Type="http://schemas.openxmlformats.org/officeDocument/2006/relationships/hyperlink" Target="https://www.lavrpack.ru/catalog/?product=491e80f9-8a52-11f1-ab51-22344d083d2c%23af3a278b-8a52-11f1-ab51-22344d083d2c" TargetMode="External"/><Relationship Id="rId_hyperlink_204" Type="http://schemas.openxmlformats.org/officeDocument/2006/relationships/hyperlink" Target="https://www.lavrpack.ru/catalog/?product=69ba07ac-6ee9-11f1-ab51-22344d083d2c%23d6acda4d-6ee9-11f1-ab51-22344d083d2c" TargetMode="External"/><Relationship Id="rId_hyperlink_205" Type="http://schemas.openxmlformats.org/officeDocument/2006/relationships/hyperlink" Target="https://www.lavrpack.ru/catalog/?product=69ba07ac-6ee9-11f1-ab51-22344d083d2c%23e32f95af-6ee9-11f1-ab51-22344d083d2c" TargetMode="External"/><Relationship Id="rId_hyperlink_206" Type="http://schemas.openxmlformats.org/officeDocument/2006/relationships/hyperlink" Target="https://www.lavrpack.ru/catalog/?product=69ba07ac-6ee9-11f1-ab51-22344d083d2c%23ea16a1c3-6ee9-11f1-ab51-22344d083d2c" TargetMode="External"/><Relationship Id="rId_hyperlink_207" Type="http://schemas.openxmlformats.org/officeDocument/2006/relationships/hyperlink" Target="https://www.lavrpack.ru/catalog/?product=69ba07ac-6ee9-11f1-ab51-22344d083d2c%2392fa2f8a-6eea-11f1-ab51-22344d083d2c" TargetMode="External"/><Relationship Id="rId_hyperlink_208" Type="http://schemas.openxmlformats.org/officeDocument/2006/relationships/hyperlink" Target="https://www.lavrpack.ru/catalog/?product=69ba07ac-6ee9-11f1-ab51-22344d083d2c%23ffc4f0de-6ee9-11f1-ab51-22344d083d2c" TargetMode="External"/><Relationship Id="rId_hyperlink_209" Type="http://schemas.openxmlformats.org/officeDocument/2006/relationships/hyperlink" Target="https://www.lavrpack.ru/catalog/?product=69ba07ac-6ee9-11f1-ab51-22344d083d2c%23f26bbd67-6ee9-11f1-ab51-22344d083d2c" TargetMode="External"/><Relationship Id="rId_hyperlink_210" Type="http://schemas.openxmlformats.org/officeDocument/2006/relationships/hyperlink" Target="https://www.lavrpack.ru/catalog/?product=69ba07ac-6ee9-11f1-ab51-22344d083d2c%23994d0d33-6eea-11f1-ab51-22344d083d2c" TargetMode="External"/><Relationship Id="rId_hyperlink_211" Type="http://schemas.openxmlformats.org/officeDocument/2006/relationships/hyperlink" Target="https://www.lavrpack.ru/catalog/?product=69ba07ac-6ee9-11f1-ab51-22344d083d2c%23ac761f4d-6eea-11f1-ab51-22344d083d2c" TargetMode="External"/><Relationship Id="rId_hyperlink_212" Type="http://schemas.openxmlformats.org/officeDocument/2006/relationships/hyperlink" Target="https://www.lavrpack.ru/catalog/?product=69ba07ac-6ee9-11f1-ab51-22344d083d2c%23a551c797-6eea-11f1-ab51-22344d083d2c" TargetMode="External"/><Relationship Id="rId_hyperlink_213" Type="http://schemas.openxmlformats.org/officeDocument/2006/relationships/hyperlink" Target="https://www.lavrpack.ru/catalog/?product=69ba07ac-6ee9-11f1-ab51-22344d083d2c%23b2730ac9-6eea-11f1-ab51-22344d083d2c" TargetMode="External"/><Relationship Id="rId_hyperlink_214" Type="http://schemas.openxmlformats.org/officeDocument/2006/relationships/hyperlink" Target="https://www.lavrpack.ru/catalog/?product=5b896422-9010-11ee-a8ad-00e01a6800eb%23576ae83b-926c-11ee-a8ad-00e01a6800eb" TargetMode="External"/><Relationship Id="rId_hyperlink_215" Type="http://schemas.openxmlformats.org/officeDocument/2006/relationships/hyperlink" Target="https://www.lavrpack.ru/catalog/?product=5b896422-9010-11ee-a8ad-00e01a6800eb%23659b5c0f-926c-11ee-a8ad-00e01a6800eb" TargetMode="External"/><Relationship Id="rId_hyperlink_216" Type="http://schemas.openxmlformats.org/officeDocument/2006/relationships/hyperlink" Target="https://www.lavrpack.ru/catalog/?product=5b896422-9010-11ee-a8ad-00e01a6800eb%235e6db5aa-926c-11ee-a8ad-00e01a6800eb" TargetMode="External"/><Relationship Id="rId_hyperlink_217" Type="http://schemas.openxmlformats.org/officeDocument/2006/relationships/hyperlink" Target="https://www.lavrpack.ru/catalog/?product=f4c8a94b-9cdf-11ef-ab3b-22344d083d2c%2300dd226e-9ce0-11ef-ab3b-22344d083d2c" TargetMode="External"/><Relationship Id="rId_hyperlink_218" Type="http://schemas.openxmlformats.org/officeDocument/2006/relationships/hyperlink" Target="https://www.lavrpack.ru/catalog/?product=f4c8a94b-9cdf-11ef-ab3b-22344d083d2c%23131d84c6-9ce0-11ef-ab3b-22344d083d2c" TargetMode="External"/><Relationship Id="rId_hyperlink_219" Type="http://schemas.openxmlformats.org/officeDocument/2006/relationships/hyperlink" Target="https://www.lavrpack.ru/catalog/?product=f4c8a94b-9cdf-11ef-ab3b-22344d083d2c%230d0e43ef-9ce0-11ef-ab3b-22344d083d2c" TargetMode="External"/><Relationship Id="rId_hyperlink_220" Type="http://schemas.openxmlformats.org/officeDocument/2006/relationships/hyperlink" Target="https://www.lavrpack.ru/catalog/?product=f4c8a94b-9cdf-11ef-ab3b-22344d083d2c%23131d845c-9ce0-11ef-ab3b-22344d083d2c" TargetMode="External"/><Relationship Id="rId_hyperlink_221" Type="http://schemas.openxmlformats.org/officeDocument/2006/relationships/hyperlink" Target="https://www.lavrpack.ru/catalog/?product=91dca152-6373-11ee-bc2f-00e01a6800eb%23bb4df6af-6373-11ee-bc2f-00e01a6800eb" TargetMode="External"/><Relationship Id="rId_hyperlink_222" Type="http://schemas.openxmlformats.org/officeDocument/2006/relationships/hyperlink" Target="https://www.lavrpack.ru/catalog/?product=91dca152-6373-11ee-bc2f-00e01a6800eb%23b49e7911-6373-11ee-bc2f-00e01a6800eb" TargetMode="External"/><Relationship Id="rId_hyperlink_223" Type="http://schemas.openxmlformats.org/officeDocument/2006/relationships/hyperlink" Target="https://www.lavrpack.ru/catalog/?product=956a0b7f-9cd7-11ef-ab3b-22344d083d2c%23addfd02e-9cd7-11ef-ab3b-22344d083d2c" TargetMode="External"/><Relationship Id="rId_hyperlink_224" Type="http://schemas.openxmlformats.org/officeDocument/2006/relationships/hyperlink" Target="https://www.lavrpack.ru/catalog/?product=956a0b7f-9cd7-11ef-ab3b-22344d083d2c%23b4065d84-9cd7-11ef-ab3b-22344d083d2c" TargetMode="External"/><Relationship Id="rId_hyperlink_225" Type="http://schemas.openxmlformats.org/officeDocument/2006/relationships/hyperlink" Target="https://www.lavrpack.ru/catalog/?product=956a0b7f-9cd7-11ef-ab3b-22344d083d2c%23a7cba3d0-9cd7-11ef-ab3b-22344d083d2c" TargetMode="External"/><Relationship Id="rId_hyperlink_226" Type="http://schemas.openxmlformats.org/officeDocument/2006/relationships/hyperlink" Target="https://www.lavrpack.ru/catalog/?product=956a0b7f-9cd7-11ef-ab3b-22344d083d2c%23a1ce005a-9cd7-11ef-ab3b-22344d083d2c" TargetMode="External"/><Relationship Id="rId_hyperlink_227" Type="http://schemas.openxmlformats.org/officeDocument/2006/relationships/hyperlink" Target="https://www.lavrpack.ru/catalog/?product=427ea685-3466-11ef-ab42-22344d083d2c%2367d996b5-3466-11ef-ab42-22344d083d2c" TargetMode="External"/><Relationship Id="rId_hyperlink_228" Type="http://schemas.openxmlformats.org/officeDocument/2006/relationships/hyperlink" Target="https://www.lavrpack.ru/catalog/?product=427ea685-3466-11ef-ab42-22344d083d2c%23503426b7-3466-11ef-ab42-22344d083d2c" TargetMode="External"/><Relationship Id="rId_hyperlink_229" Type="http://schemas.openxmlformats.org/officeDocument/2006/relationships/hyperlink" Target="https://www.lavrpack.ru/catalog/?product=ec577e63-3466-11ef-ab42-22344d083d2c%23f25bafe1-3466-11ef-ab42-22344d083d2c" TargetMode="External"/><Relationship Id="rId_hyperlink_230" Type="http://schemas.openxmlformats.org/officeDocument/2006/relationships/hyperlink" Target="https://www.lavrpack.ru/catalog/?product=ec577e63-3466-11ef-ab42-22344d083d2c%23d65fc98c-3d2a-11f0-ab41-22344d083d2c" TargetMode="External"/><Relationship Id="rId_hyperlink_231" Type="http://schemas.openxmlformats.org/officeDocument/2006/relationships/hyperlink" Target="https://www.lavrpack.ru/catalog/?product=ec577e63-3466-11ef-ab42-22344d083d2c%23a8aaf24c-69d4-11ef-ab51-1cfd08767542" TargetMode="External"/><Relationship Id="rId_hyperlink_232" Type="http://schemas.openxmlformats.org/officeDocument/2006/relationships/hyperlink" Target="https://www.lavrpack.ru/catalog/?product=8fdbc6b3-121b-11f1-ab4e-22344d083d2c%235b4b3947-121e-11f1-ab4e-22344d083d2c" TargetMode="External"/><Relationship Id="rId_hyperlink_233" Type="http://schemas.openxmlformats.org/officeDocument/2006/relationships/hyperlink" Target="https://www.lavrpack.ru/catalog/?product=51823675-637d-11ee-bc2f-00e01a6800eb%23a6350d15-637d-11ee-bc2f-00e01a6800eb" TargetMode="External"/><Relationship Id="rId_hyperlink_234" Type="http://schemas.openxmlformats.org/officeDocument/2006/relationships/hyperlink" Target="https://www.lavrpack.ru/catalog/?product=51823675-637d-11ee-bc2f-00e01a6800eb%235bbf0183-637d-11ee-bc2f-00e01a6800eb" TargetMode="External"/><Relationship Id="rId_hyperlink_235" Type="http://schemas.openxmlformats.org/officeDocument/2006/relationships/hyperlink" Target="https://www.lavrpack.ru/catalog/?product=60aa1932-9cd5-11ef-ab3b-22344d083d2c%2392d6c603-9cd5-11ef-ab3b-22344d083d2c" TargetMode="External"/><Relationship Id="rId_hyperlink_236" Type="http://schemas.openxmlformats.org/officeDocument/2006/relationships/hyperlink" Target="https://www.lavrpack.ru/catalog/?product=60aa1932-9cd5-11ef-ab3b-22344d083d2c%237a756e3a-9cd5-11ef-ab3b-22344d083d2c" TargetMode="External"/><Relationship Id="rId_hyperlink_237" Type="http://schemas.openxmlformats.org/officeDocument/2006/relationships/hyperlink" Target="https://www.lavrpack.ru/catalog/?product=60aa1932-9cd5-11ef-ab3b-22344d083d2c%23ab962e01-9cd5-11ef-ab3b-22344d083d2c" TargetMode="External"/><Relationship Id="rId_hyperlink_238" Type="http://schemas.openxmlformats.org/officeDocument/2006/relationships/hyperlink" Target="https://www.lavrpack.ru/catalog/?product=60aa1932-9cd5-11ef-ab3b-22344d083d2c%2386ae33ac-9cd5-11ef-ab3b-22344d083d2c" TargetMode="External"/><Relationship Id="rId_hyperlink_239" Type="http://schemas.openxmlformats.org/officeDocument/2006/relationships/hyperlink" Target="https://www.lavrpack.ru/catalog/?product=60aa1932-9cd5-11ef-ab3b-22344d083d2c%23ca65957a-9cd5-11ef-ab3b-22344d083d2c" TargetMode="External"/><Relationship Id="rId_hyperlink_240" Type="http://schemas.openxmlformats.org/officeDocument/2006/relationships/hyperlink" Target="https://www.lavrpack.ru/catalog/?product=60aa1932-9cd5-11ef-ab3b-22344d083d2c%2372a9c5b6-9cd5-11ef-ab3b-22344d083d2c" TargetMode="External"/><Relationship Id="rId_hyperlink_241" Type="http://schemas.openxmlformats.org/officeDocument/2006/relationships/hyperlink" Target="https://www.lavrpack.ru/catalog/?product=60aa1932-9cd5-11ef-ab3b-22344d083d2c%239f652067-9cd5-11ef-ab3b-22344d083d2c" TargetMode="External"/><Relationship Id="rId_hyperlink_242" Type="http://schemas.openxmlformats.org/officeDocument/2006/relationships/hyperlink" Target="https://www.lavrpack.ru/catalog/?product=60aa1932-9cd5-11ef-ab3b-22344d083d2c%23b8078aa5-9cd5-11ef-ab3b-22344d083d2c" TargetMode="External"/><Relationship Id="rId_hyperlink_243" Type="http://schemas.openxmlformats.org/officeDocument/2006/relationships/hyperlink" Target="https://www.lavrpack.ru/catalog/?product=60aa1932-9cd5-11ef-ab3b-22344d083d2c%23be2a5ee2-9cd5-11ef-ab3b-22344d083d2c" TargetMode="External"/><Relationship Id="rId_hyperlink_244" Type="http://schemas.openxmlformats.org/officeDocument/2006/relationships/hyperlink" Target="https://www.lavrpack.ru/catalog/?product=ef72a1bb-1e50-11ef-b78f-00e01a6800eb%23ea8c9151-3461-11ef-ab42-22344d083d2c" TargetMode="External"/><Relationship Id="rId_hyperlink_245" Type="http://schemas.openxmlformats.org/officeDocument/2006/relationships/hyperlink" Target="https://www.lavrpack.ru/catalog/?product=ef72a1bb-1e50-11ef-b78f-00e01a6800eb%230622c0e1-1e51-11ef-b78f-00e01a6800eb" TargetMode="External"/><Relationship Id="rId_hyperlink_246" Type="http://schemas.openxmlformats.org/officeDocument/2006/relationships/hyperlink" Target="https://www.lavrpack.ru/catalog/?product=ef72a1bb-1e50-11ef-b78f-00e01a6800eb%23bbe77175-fc41-11f0-ab4d-22344d083d2c" TargetMode="External"/><Relationship Id="rId_hyperlink_247" Type="http://schemas.openxmlformats.org/officeDocument/2006/relationships/hyperlink" Target="https://www.lavrpack.ru/catalog/?product=8307108d-1196-11f1-ab4e-22344d083d2c%238ffb7804-1196-11f1-ab4e-22344d083d2c" TargetMode="External"/><Relationship Id="rId_hyperlink_248" Type="http://schemas.openxmlformats.org/officeDocument/2006/relationships/hyperlink" Target="https://www.lavrpack.ru/catalog/?product=8307108d-1196-11f1-ab4e-22344d083d2c%2372337a3c-121a-11f1-ab4e-22344d083d2c" TargetMode="External"/><Relationship Id="rId_hyperlink_249" Type="http://schemas.openxmlformats.org/officeDocument/2006/relationships/hyperlink" Target="https://www.lavrpack.ru/catalog/?product=68a6270f-7f2b-11ec-b73f-0018e40a3af2" TargetMode="External"/><Relationship Id="rId_hyperlink_250" Type="http://schemas.openxmlformats.org/officeDocument/2006/relationships/hyperlink" Target="https://www.lavrpack.ru/catalog/?product=8dcc99d4-8507-11f1-ab51-22344d083d2c%23b6074633-8507-11f1-ab51-22344d083d2c" TargetMode="External"/><Relationship Id="rId_hyperlink_251" Type="http://schemas.openxmlformats.org/officeDocument/2006/relationships/hyperlink" Target="https://www.lavrpack.ru/catalog/?product=8273e251-3467-11ef-ab42-22344d083d2c%23a8925bef-3467-11ef-ab42-22344d083d2c" TargetMode="External"/><Relationship Id="rId_hyperlink_252" Type="http://schemas.openxmlformats.org/officeDocument/2006/relationships/hyperlink" Target="https://www.lavrpack.ru/catalog/?product=8273e251-3467-11ef-ab42-22344d083d2c%23b3a9ed58-3467-11ef-ab42-22344d083d2c" TargetMode="External"/><Relationship Id="rId_hyperlink_253" Type="http://schemas.openxmlformats.org/officeDocument/2006/relationships/hyperlink" Target="https://www.lavrpack.ru/catalog/?product=8273e251-3467-11ef-ab42-22344d083d2c%23bac77212-3467-11ef-ab42-22344d083d2c" TargetMode="External"/><Relationship Id="rId_hyperlink_254" Type="http://schemas.openxmlformats.org/officeDocument/2006/relationships/hyperlink" Target="https://www.lavrpack.ru/catalog/?product=8273e251-3467-11ef-ab42-22344d083d2c%23c8760edd-3467-11ef-ab42-22344d083d2c" TargetMode="External"/><Relationship Id="rId_hyperlink_255" Type="http://schemas.openxmlformats.org/officeDocument/2006/relationships/hyperlink" Target="https://www.lavrpack.ru/catalog/?product=ab6127c8-7f2c-11ec-b73f-0018e40a3af2" TargetMode="External"/><Relationship Id="rId_hyperlink_256" Type="http://schemas.openxmlformats.org/officeDocument/2006/relationships/hyperlink" Target="https://www.lavrpack.ru/catalog/?product=12a15581-3099-11f0-ab40-22344d083d2c%23207b9292-3099-11f0-ab40-22344d083d2c" TargetMode="External"/><Relationship Id="rId_hyperlink_257" Type="http://schemas.openxmlformats.org/officeDocument/2006/relationships/hyperlink" Target="https://www.lavrpack.ru/catalog/?product=1e4a178a-120e-11f1-ab4e-22344d083d2c%2382257c4b-120f-11f1-ab4e-22344d083d2c" TargetMode="External"/><Relationship Id="rId_hyperlink_258" Type="http://schemas.openxmlformats.org/officeDocument/2006/relationships/hyperlink" Target="https://www.lavrpack.ru/catalog/?product=1e4a178a-120e-11f1-ab4e-22344d083d2c%236422f616-120e-11f1-ab4e-22344d083d2c" TargetMode="External"/><Relationship Id="rId_hyperlink_259" Type="http://schemas.openxmlformats.org/officeDocument/2006/relationships/hyperlink" Target="https://www.lavrpack.ru/catalog/?product=1e4a178a-120e-11f1-ab4e-22344d083d2c%23327a82aa-120e-11f1-ab4e-22344d083d2c" TargetMode="External"/><Relationship Id="rId_hyperlink_260" Type="http://schemas.openxmlformats.org/officeDocument/2006/relationships/hyperlink" Target="https://www.lavrpack.ru/catalog/?product=db98119c-30a6-11f0-ab40-22344d083d2c%23e1cf6aec-30a6-11f0-ab40-22344d083d2c" TargetMode="External"/><Relationship Id="rId_hyperlink_261" Type="http://schemas.openxmlformats.org/officeDocument/2006/relationships/hyperlink" Target="https://www.lavrpack.ru/catalog/?product=db98119c-30a6-11f0-ab40-22344d083d2c%23efc5c379-30a6-11f0-ab40-22344d083d2c" TargetMode="External"/><Relationship Id="rId_hyperlink_262" Type="http://schemas.openxmlformats.org/officeDocument/2006/relationships/hyperlink" Target="https://www.lavrpack.ru/catalog/?product=b6b9aa19-30aa-11f0-ab40-22344d083d2c%232c67e512-1228-11f1-ab4e-22344d083d2c" TargetMode="External"/><Relationship Id="rId_hyperlink_263" Type="http://schemas.openxmlformats.org/officeDocument/2006/relationships/hyperlink" Target="https://www.lavrpack.ru/catalog/?product=b6b9aa19-30aa-11f0-ab40-22344d083d2c%23858334c4-1228-11f1-ab4e-22344d083d2c" TargetMode="External"/><Relationship Id="rId_hyperlink_264" Type="http://schemas.openxmlformats.org/officeDocument/2006/relationships/hyperlink" Target="https://www.lavrpack.ru/catalog/?product=b6b9aa19-30aa-11f0-ab40-22344d083d2c%23bb7fb8ef-1228-11f1-ab4e-22344d083d2c" TargetMode="External"/><Relationship Id="rId_hyperlink_265" Type="http://schemas.openxmlformats.org/officeDocument/2006/relationships/hyperlink" Target="https://www.lavrpack.ru/catalog/?product=7d137e7c-9cdc-11ef-ab3b-22344d083d2c%238942d0a2-9cdc-11ef-ab3b-22344d083d2c" TargetMode="External"/><Relationship Id="rId_hyperlink_266" Type="http://schemas.openxmlformats.org/officeDocument/2006/relationships/hyperlink" Target="https://www.lavrpack.ru/catalog/?product=ea2d5d5a-9cdb-11ef-ab3b-22344d083d2c%23fc40f769-9cdb-11ef-ab3b-22344d083d2c" TargetMode="External"/><Relationship Id="rId_hyperlink_267" Type="http://schemas.openxmlformats.org/officeDocument/2006/relationships/hyperlink" Target="https://www.lavrpack.ru/catalog/?product=ea2d5d5a-9cdb-11ef-ab3b-22344d083d2c%23023921f6-9cdc-11ef-ab3b-22344d083d2c" TargetMode="External"/><Relationship Id="rId_hyperlink_268" Type="http://schemas.openxmlformats.org/officeDocument/2006/relationships/hyperlink" Target="https://www.lavrpack.ru/catalog/?product=ea2d5d5a-9cdb-11ef-ab3b-22344d083d2c%23f025e482-9cdb-11ef-ab3b-22344d083d2c" TargetMode="External"/><Relationship Id="rId_hyperlink_269" Type="http://schemas.openxmlformats.org/officeDocument/2006/relationships/hyperlink" Target="https://www.lavrpack.ru/catalog/?product=ea2d5d5a-9cdb-11ef-ab3b-22344d083d2c%23f62e00c0-9cdb-11ef-ab3b-22344d083d2c" TargetMode="External"/><Relationship Id="rId_hyperlink_270" Type="http://schemas.openxmlformats.org/officeDocument/2006/relationships/hyperlink" Target="https://www.lavrpack.ru/catalog/?product=44bbf9e8-314b-11f0-ab40-22344d083d2c%233da65516-119a-11f1-ab4e-22344d083d2c" TargetMode="External"/><Relationship Id="rId_hyperlink_271" Type="http://schemas.openxmlformats.org/officeDocument/2006/relationships/hyperlink" Target="https://www.lavrpack.ru/catalog/?product=44bbf9e8-314b-11f0-ab40-22344d083d2c%234bed00f6-119a-11f1-ab4e-22344d083d2c" TargetMode="External"/><Relationship Id="rId_hyperlink_272" Type="http://schemas.openxmlformats.org/officeDocument/2006/relationships/hyperlink" Target="https://www.lavrpack.ru/catalog/?product=44bbf9e8-314b-11f0-ab40-22344d083d2c%235990f00d-119a-11f1-ab4e-22344d083d2c" TargetMode="External"/><Relationship Id="rId_hyperlink_273" Type="http://schemas.openxmlformats.org/officeDocument/2006/relationships/hyperlink" Target="https://www.lavrpack.ru/catalog/?product=40cc2eed-30c8-11f0-ab40-22344d083d2c%23f6a3a519-30c8-11f0-ab40-22344d083d2c" TargetMode="External"/><Relationship Id="rId_hyperlink_274" Type="http://schemas.openxmlformats.org/officeDocument/2006/relationships/hyperlink" Target="https://www.lavrpack.ru/catalog/?product=37c5d677-118e-11f1-ab4d-22344d083d2c%2346eb08dc-118e-11f1-ab4d-22344d083d2c" TargetMode="External"/><Relationship Id="rId_hyperlink_275" Type="http://schemas.openxmlformats.org/officeDocument/2006/relationships/hyperlink" Target="https://www.lavrpack.ru/catalog/?product=37c5d677-118e-11f1-ab4d-22344d083d2c%23de079410-120f-11f1-ab4e-22344d083d2c" TargetMode="External"/><Relationship Id="rId_hyperlink_276" Type="http://schemas.openxmlformats.org/officeDocument/2006/relationships/hyperlink" Target="https://www.lavrpack.ru/catalog/?product=537300ce-118c-11f1-ab4d-22344d083d2c%23662babfe-118c-11f1-ab4d-22344d083d2c" TargetMode="External"/><Relationship Id="rId_hyperlink_277" Type="http://schemas.openxmlformats.org/officeDocument/2006/relationships/hyperlink" Target="https://www.lavrpack.ru/catalog/?product=537300ce-118c-11f1-ab4d-22344d083d2c%235cdbe2e8-1211-11f1-ab4e-22344d083d2c" TargetMode="External"/><Relationship Id="rId_hyperlink_278" Type="http://schemas.openxmlformats.org/officeDocument/2006/relationships/hyperlink" Target="https://www.lavrpack.ru/catalog/?product=75aded12-1215-11f1-ab4e-22344d083d2c%239298841f-1215-11f1-ab4e-22344d083d2c" TargetMode="External"/><Relationship Id="rId_hyperlink_279" Type="http://schemas.openxmlformats.org/officeDocument/2006/relationships/hyperlink" Target="https://www.lavrpack.ru/catalog/?product=75aded12-1215-11f1-ab4e-22344d083d2c%2320f2b0fb-1216-11f1-ab4e-22344d083d2c" TargetMode="External"/><Relationship Id="rId_hyperlink_280" Type="http://schemas.openxmlformats.org/officeDocument/2006/relationships/hyperlink" Target="https://www.lavrpack.ru/catalog/?product=f7b2ee4b-1191-11f1-ab4d-22344d083d2c%23646dc79c-1198-11f1-ab4e-22344d083d2c" TargetMode="External"/><Relationship Id="rId_hyperlink_281" Type="http://schemas.openxmlformats.org/officeDocument/2006/relationships/hyperlink" Target="https://www.lavrpack.ru/catalog/?product=7438b7f2-7f2c-11ec-b73f-0018e40a3af2" TargetMode="External"/><Relationship Id="rId_hyperlink_282" Type="http://schemas.openxmlformats.org/officeDocument/2006/relationships/hyperlink" Target="https://www.lavrpack.ru/catalog/?product=f382ed68-4b47-11ee-bc2f-00e01a6800eb%2371b549f4-4b48-11ee-bc2f-00e01a6800eb" TargetMode="External"/><Relationship Id="rId_hyperlink_283" Type="http://schemas.openxmlformats.org/officeDocument/2006/relationships/hyperlink" Target="https://www.lavrpack.ru/catalog/?product=f382ed68-4b47-11ee-bc2f-00e01a6800eb%23883e79f3-4b53-11ee-bc2f-00e01a6800eb" TargetMode="External"/><Relationship Id="rId_hyperlink_284" Type="http://schemas.openxmlformats.org/officeDocument/2006/relationships/hyperlink" Target="https://www.lavrpack.ru/catalog/?product=e6dc9a0d-7f2d-11ec-b73f-0018e40a3af2" TargetMode="External"/><Relationship Id="rId_hyperlink_285" Type="http://schemas.openxmlformats.org/officeDocument/2006/relationships/hyperlink" Target="https://www.lavrpack.ru/catalog/?product=9f132933-7f2c-11ec-b73f-0018e40a3af2" TargetMode="External"/><Relationship Id="rId_hyperlink_286" Type="http://schemas.openxmlformats.org/officeDocument/2006/relationships/hyperlink" Target="https://www.lavrpack.ru/catalog/?product=9f132935-7f2c-11ec-b73f-0018e40a3af2" TargetMode="External"/><Relationship Id="rId_hyperlink_287" Type="http://schemas.openxmlformats.org/officeDocument/2006/relationships/hyperlink" Target="https://www.lavrpack.ru/catalog/?product=3cbd6102-d496-11ee-a0ad-00e01a6800eb%2353215296-d496-11ee-a0ad-00e01a6800eb" TargetMode="External"/><Relationship Id="rId_hyperlink_288" Type="http://schemas.openxmlformats.org/officeDocument/2006/relationships/hyperlink" Target="https://www.lavrpack.ru/catalog/?product=dbe7b43e-3151-11f0-ab40-22344d083d2c%23ea225439-3151-11f0-ab40-22344d083d2c" TargetMode="External"/><Relationship Id="rId_hyperlink_289" Type="http://schemas.openxmlformats.org/officeDocument/2006/relationships/hyperlink" Target="https://www.lavrpack.ru/catalog/?product=61d6f0d1-9cde-11ef-ab3b-22344d083d2c%236eda6adf-9cde-11ef-ab3b-22344d083d2c" TargetMode="External"/><Relationship Id="rId_hyperlink_290" Type="http://schemas.openxmlformats.org/officeDocument/2006/relationships/hyperlink" Target="https://www.lavrpack.ru/catalog/?product=61d6f0d1-9cde-11ef-ab3b-22344d083d2c%236805bd38-9cde-11ef-ab3b-22344d083d2c" TargetMode="External"/><Relationship Id="rId_hyperlink_291" Type="http://schemas.openxmlformats.org/officeDocument/2006/relationships/hyperlink" Target="https://www.lavrpack.ru/catalog/?product=799f2a10-9cdd-11ef-ab3b-22344d083d2c%2385cabaa3-9cdd-11ef-ab3b-22344d083d2c" TargetMode="External"/><Relationship Id="rId_hyperlink_292" Type="http://schemas.openxmlformats.org/officeDocument/2006/relationships/hyperlink" Target="https://www.lavrpack.ru/catalog/?product=799f2a10-9cdd-11ef-ab3b-22344d083d2c%23a4870856-9cdd-11ef-ab3b-22344d083d2c" TargetMode="External"/><Relationship Id="rId_hyperlink_293" Type="http://schemas.openxmlformats.org/officeDocument/2006/relationships/hyperlink" Target="https://www.lavrpack.ru/catalog/?product=799f2a10-9cdd-11ef-ab3b-22344d083d2c%23923ebb69-9cdd-11ef-ab3b-22344d083d2c" TargetMode="External"/><Relationship Id="rId_hyperlink_294" Type="http://schemas.openxmlformats.org/officeDocument/2006/relationships/hyperlink" Target="https://www.lavrpack.ru/catalog/?product=799f2a10-9cdd-11ef-ab3b-22344d083d2c%238bd3e06c-9cdd-11ef-ab3b-22344d083d2c" TargetMode="External"/><Relationship Id="rId_hyperlink_295" Type="http://schemas.openxmlformats.org/officeDocument/2006/relationships/hyperlink" Target="https://www.lavrpack.ru/catalog/?product=799f2a10-9cdd-11ef-ab3b-22344d083d2c%23985d82c3-9cdd-11ef-ab3b-22344d083d2c" TargetMode="External"/><Relationship Id="rId_hyperlink_296" Type="http://schemas.openxmlformats.org/officeDocument/2006/relationships/hyperlink" Target="https://www.lavrpack.ru/catalog/?product=14dd76a8-9cdf-11ef-ab3b-22344d083d2c%231b8f090d-9cdf-11ef-ab3b-22344d083d2c" TargetMode="External"/><Relationship Id="rId_hyperlink_297" Type="http://schemas.openxmlformats.org/officeDocument/2006/relationships/hyperlink" Target="https://www.lavrpack.ru/catalog/?product=14dd76a8-9cdf-11ef-ab3b-22344d083d2c%2327995b27-9cdf-11ef-ab3b-22344d083d2c" TargetMode="External"/><Relationship Id="rId_hyperlink_298" Type="http://schemas.openxmlformats.org/officeDocument/2006/relationships/hyperlink" Target="https://www.lavrpack.ru/catalog/?product=14dd76a8-9cdf-11ef-ab3b-22344d083d2c%23219f7927-9cdf-11ef-ab3b-22344d083d2c" TargetMode="External"/><Relationship Id="rId_hyperlink_299" Type="http://schemas.openxmlformats.org/officeDocument/2006/relationships/hyperlink" Target="https://www.lavrpack.ru/catalog/?product=14dd76a8-9cdf-11ef-ab3b-22344d083d2c%232d9476b1-9cdf-11ef-ab3b-22344d083d2c" TargetMode="External"/><Relationship Id="rId_hyperlink_300" Type="http://schemas.openxmlformats.org/officeDocument/2006/relationships/hyperlink" Target="https://www.lavrpack.ru/catalog/?product=37f1ca58-9ce2-11ef-ab3b-22344d083d2c%2343f947ca-9ce2-11ef-ab3b-22344d083d2c" TargetMode="External"/><Relationship Id="rId_hyperlink_301" Type="http://schemas.openxmlformats.org/officeDocument/2006/relationships/hyperlink" Target="https://www.lavrpack.ru/catalog/?product=37f1ca58-9ce2-11ef-ab3b-22344d083d2c%23570d273f-9ce2-11ef-ab3b-22344d083d2c" TargetMode="External"/><Relationship Id="rId_hyperlink_302" Type="http://schemas.openxmlformats.org/officeDocument/2006/relationships/hyperlink" Target="https://www.lavrpack.ru/catalog/?product=37f1ca58-9ce2-11ef-ab3b-22344d083d2c%2350bb2d36-9ce2-11ef-ab3b-22344d083d2c" TargetMode="External"/><Relationship Id="rId_hyperlink_303" Type="http://schemas.openxmlformats.org/officeDocument/2006/relationships/hyperlink" Target="https://www.lavrpack.ru/catalog/?product=37f1ca58-9ce2-11ef-ab3b-22344d083d2c%2343f9492d-9ce2-11ef-ab3b-22344d083d2c" TargetMode="External"/><Relationship Id="rId_hyperlink_304" Type="http://schemas.openxmlformats.org/officeDocument/2006/relationships/hyperlink" Target="https://www.lavrpack.ru/catalog/?product=37f1ca58-9ce2-11ef-ab3b-22344d083d2c%234a0a06ec-9ce2-11ef-ab3b-22344d083d2c" TargetMode="External"/><Relationship Id="rId_hyperlink_305" Type="http://schemas.openxmlformats.org/officeDocument/2006/relationships/hyperlink" Target="https://www.lavrpack.ru/catalog/?product=fcfe3dde-39da-11ef-ab48-22344d083d2c%235e04ad0e-39db-11ef-ab48-22344d083d2c" TargetMode="External"/><Relationship Id="rId_hyperlink_306" Type="http://schemas.openxmlformats.org/officeDocument/2006/relationships/hyperlink" Target="https://www.lavrpack.ru/catalog/?product=fcfe3dde-39da-11ef-ab48-22344d083d2c%236cad61d5-39db-11ef-ab48-22344d083d2c" TargetMode="External"/><Relationship Id="rId_hyperlink_307" Type="http://schemas.openxmlformats.org/officeDocument/2006/relationships/hyperlink" Target="https://www.lavrpack.ru/catalog/?product=fcfe3dde-39da-11ef-ab48-22344d083d2c%23c08fbcfc-39db-11ef-ab48-22344d083d2c" TargetMode="External"/><Relationship Id="rId_hyperlink_308" Type="http://schemas.openxmlformats.org/officeDocument/2006/relationships/hyperlink" Target="https://www.lavrpack.ru/catalog/?product=7563e835-cfeb-11ee-a0ad-00e01a6800eb%2384065aa0-d156-11ee-a0ad-00e01a6800eb" TargetMode="External"/><Relationship Id="rId_hyperlink_309" Type="http://schemas.openxmlformats.org/officeDocument/2006/relationships/hyperlink" Target="https://www.lavrpack.ru/catalog/?product=7563e835-cfeb-11ee-a0ad-00e01a6800eb%230af9010d-cfec-11ee-a0ad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323"/>
  <sheetViews>
    <sheetView tabSelected="1" workbookViewId="0" showGridLines="true" showRowColHeaders="1">
      <pane ySplit="6" activePane="bottomLeft" state="frozen" topLeftCell="A7"/>
      <selection pane="bottomLeft" activeCell="M7" sqref="M7:M3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IF($G$3="","",SUMPRODUCT(--ISNUMBER(SEARCH($G$3,$B$7:$B$319&amp;" "&amp;$C$7:$C$319&amp;" "&amp;$D$7:$D$319&amp;" "&amp;$E$7:$E$319)))&amp;"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1046</v>
      </c>
      <c r="P6" s="40" t="s">
        <v>1047</v>
      </c>
      <c r="Q6" s="40" t="s">
        <v>1048</v>
      </c>
      <c r="R6" s="40" t="s">
        <v>1049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815.0</v>
      </c>
      <c r="J8" s="22">
        <v>301.0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31</v>
      </c>
      <c r="D9" s="17"/>
      <c r="E9" s="17"/>
      <c r="F9" s="19"/>
      <c r="G9" s="20">
        <v>1.0</v>
      </c>
      <c r="H9" s="21"/>
      <c r="I9" s="21">
        <v>815.0</v>
      </c>
      <c r="J9" s="22">
        <v>343.0</v>
      </c>
      <c r="K9" s="50"/>
      <c r="L9" s="21" t="str">
        <f>IF(K9&gt;0,K9*I9,"")</f>
      </c>
      <c r="M9" s="52"/>
      <c r="N9" t="str">
        <f>IF(K9&gt;0,COUNTIF($K$7:K9,"&gt;0"),"")</f>
      </c>
      <c r="O9" t="s">
        <v>32</v>
      </c>
      <c r="P9" t="s">
        <v>30</v>
      </c>
      <c r="Q9" t="s">
        <v>30</v>
      </c>
    </row>
    <row r="10" spans="1:18" customHeight="1" ht="58">
      <c r="A10" s="16"/>
      <c r="B10" s="18" t="s">
        <v>27</v>
      </c>
      <c r="C10" s="17" t="s">
        <v>34</v>
      </c>
      <c r="D10" s="17"/>
      <c r="E10" s="17"/>
      <c r="F10" s="19"/>
      <c r="G10" s="20">
        <v>1.0</v>
      </c>
      <c r="H10" s="21"/>
      <c r="I10" s="21">
        <v>815.0</v>
      </c>
      <c r="J10" s="22">
        <v>313.0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35</v>
      </c>
      <c r="P10" t="s">
        <v>33</v>
      </c>
      <c r="Q10" t="s">
        <v>33</v>
      </c>
    </row>
    <row r="11" spans="1:18" customHeight="1" ht="58">
      <c r="A11" s="16"/>
      <c r="B11" s="18" t="s">
        <v>27</v>
      </c>
      <c r="C11" s="17" t="s">
        <v>37</v>
      </c>
      <c r="D11" s="17"/>
      <c r="E11" s="17"/>
      <c r="F11" s="19"/>
      <c r="G11" s="20">
        <v>1.0</v>
      </c>
      <c r="H11" s="21"/>
      <c r="I11" s="21">
        <v>815.0</v>
      </c>
      <c r="J11" s="22">
        <v>62.0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38</v>
      </c>
      <c r="P11" t="s">
        <v>36</v>
      </c>
      <c r="Q11" t="s">
        <v>36</v>
      </c>
    </row>
    <row r="12" spans="1:18" customHeight="1" ht="58">
      <c r="A12" s="16"/>
      <c r="B12" s="18" t="s">
        <v>27</v>
      </c>
      <c r="C12" s="17" t="s">
        <v>40</v>
      </c>
      <c r="D12" s="17"/>
      <c r="E12" s="17"/>
      <c r="F12" s="19"/>
      <c r="G12" s="20">
        <v>1.0</v>
      </c>
      <c r="H12" s="21"/>
      <c r="I12" s="21">
        <v>815.0</v>
      </c>
      <c r="J12" s="22">
        <v>156.0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41</v>
      </c>
      <c r="P12" t="s">
        <v>39</v>
      </c>
      <c r="Q12" t="s">
        <v>39</v>
      </c>
    </row>
    <row r="13" spans="1:18" customHeight="1" ht="58">
      <c r="A13" s="16"/>
      <c r="B13" s="18" t="s">
        <v>27</v>
      </c>
      <c r="C13" s="17" t="s">
        <v>43</v>
      </c>
      <c r="D13" s="17"/>
      <c r="E13" s="17"/>
      <c r="F13" s="19"/>
      <c r="G13" s="20">
        <v>1.0</v>
      </c>
      <c r="H13" s="21"/>
      <c r="I13" s="21">
        <v>815.0</v>
      </c>
      <c r="J13" s="22">
        <v>531.0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44</v>
      </c>
      <c r="P13" t="s">
        <v>42</v>
      </c>
      <c r="Q13" t="s">
        <v>42</v>
      </c>
    </row>
    <row r="14" spans="1:18" customHeight="1" ht="58">
      <c r="A14" s="16"/>
      <c r="B14" s="18" t="s">
        <v>27</v>
      </c>
      <c r="C14" s="17" t="s">
        <v>46</v>
      </c>
      <c r="D14" s="17"/>
      <c r="E14" s="17"/>
      <c r="F14" s="19"/>
      <c r="G14" s="20">
        <v>1.0</v>
      </c>
      <c r="H14" s="21"/>
      <c r="I14" s="21">
        <v>815.0</v>
      </c>
      <c r="J14" s="22">
        <v>3.0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47</v>
      </c>
      <c r="P14" t="s">
        <v>45</v>
      </c>
      <c r="Q14" t="s">
        <v>45</v>
      </c>
    </row>
    <row r="15" spans="1:18" customHeight="1" ht="58">
      <c r="A15" s="16"/>
      <c r="B15" s="18" t="s">
        <v>49</v>
      </c>
      <c r="C15" s="17" t="s">
        <v>50</v>
      </c>
      <c r="D15" s="17" t="s">
        <v>51</v>
      </c>
      <c r="E15" s="17" t="s">
        <v>52</v>
      </c>
      <c r="F15" s="19"/>
      <c r="G15" s="20">
        <v>1.0</v>
      </c>
      <c r="H15" s="21"/>
      <c r="I15" s="21">
        <v>462.0</v>
      </c>
      <c r="J15" s="22">
        <v>10.0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53</v>
      </c>
      <c r="P15" t="s">
        <v>48</v>
      </c>
      <c r="Q15" t="s">
        <v>48</v>
      </c>
    </row>
    <row r="16" spans="1:18" customHeight="1" ht="58">
      <c r="A16" s="16"/>
      <c r="B16" s="18" t="s">
        <v>49</v>
      </c>
      <c r="C16" s="17" t="s">
        <v>50</v>
      </c>
      <c r="D16" s="17" t="s">
        <v>55</v>
      </c>
      <c r="E16" s="17" t="s">
        <v>52</v>
      </c>
      <c r="F16" s="19"/>
      <c r="G16" s="20">
        <v>1.0</v>
      </c>
      <c r="H16" s="21"/>
      <c r="I16" s="21"/>
      <c r="J16" s="22">
        <v>82.0</v>
      </c>
      <c r="K16" s="50"/>
      <c r="L16" s="21" t="str">
        <f>IF(K16&gt;0,"по запросу","")</f>
      </c>
      <c r="M16" s="52"/>
      <c r="N16" t="str">
        <f>IF(K16&gt;0,COUNTIF($K$7:K16,"&gt;0"),"")</f>
      </c>
      <c r="O16" t="s">
        <v>56</v>
      </c>
      <c r="P16" t="s">
        <v>54</v>
      </c>
      <c r="Q16" t="s">
        <v>54</v>
      </c>
    </row>
    <row r="17" spans="1:18" customHeight="1" ht="58">
      <c r="A17" s="16"/>
      <c r="B17" s="18" t="s">
        <v>49</v>
      </c>
      <c r="C17" s="17" t="s">
        <v>50</v>
      </c>
      <c r="D17" s="17" t="s">
        <v>58</v>
      </c>
      <c r="E17" s="17" t="s">
        <v>52</v>
      </c>
      <c r="F17" s="19"/>
      <c r="G17" s="20">
        <v>1.0</v>
      </c>
      <c r="H17" s="21"/>
      <c r="I17" s="21"/>
      <c r="J17" s="22">
        <v>97.0</v>
      </c>
      <c r="K17" s="50"/>
      <c r="L17" s="21" t="str">
        <f>IF(K17&gt;0,"по запросу","")</f>
      </c>
      <c r="M17" s="52"/>
      <c r="N17" t="str">
        <f>IF(K17&gt;0,COUNTIF($K$7:K17,"&gt;0"),"")</f>
      </c>
      <c r="O17" t="s">
        <v>59</v>
      </c>
      <c r="P17" t="s">
        <v>57</v>
      </c>
      <c r="Q17" t="s">
        <v>57</v>
      </c>
    </row>
    <row r="18" spans="1:18" customHeight="1" ht="58">
      <c r="A18" s="16"/>
      <c r="B18" s="18" t="s">
        <v>61</v>
      </c>
      <c r="C18" s="17" t="s">
        <v>50</v>
      </c>
      <c r="D18" s="17" t="s">
        <v>62</v>
      </c>
      <c r="E18" s="17" t="s">
        <v>63</v>
      </c>
      <c r="F18" s="19"/>
      <c r="G18" s="20">
        <v>1.0</v>
      </c>
      <c r="H18" s="21"/>
      <c r="I18" s="21"/>
      <c r="J18" s="22">
        <v>18.0</v>
      </c>
      <c r="K18" s="50"/>
      <c r="L18" s="21" t="str">
        <f>IF(K18&gt;0,"по запросу","")</f>
      </c>
      <c r="M18" s="52"/>
      <c r="N18" t="str">
        <f>IF(K18&gt;0,COUNTIF($K$7:K18,"&gt;0"),"")</f>
      </c>
      <c r="O18" t="s">
        <v>64</v>
      </c>
      <c r="P18" t="s">
        <v>60</v>
      </c>
      <c r="Q18" t="s">
        <v>60</v>
      </c>
    </row>
    <row r="19" spans="1:18" customHeight="1" ht="58">
      <c r="A19" s="16"/>
      <c r="B19" s="18" t="s">
        <v>66</v>
      </c>
      <c r="C19" s="17" t="s">
        <v>50</v>
      </c>
      <c r="D19" s="17" t="s">
        <v>67</v>
      </c>
      <c r="E19" s="17" t="s">
        <v>68</v>
      </c>
      <c r="F19" s="19"/>
      <c r="G19" s="20">
        <v>1.0</v>
      </c>
      <c r="H19" s="21"/>
      <c r="I19" s="21">
        <v>491.0</v>
      </c>
      <c r="J19" s="22">
        <v>4.0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69</v>
      </c>
      <c r="P19" t="s">
        <v>65</v>
      </c>
      <c r="Q19" t="s">
        <v>65</v>
      </c>
    </row>
    <row r="20" spans="1:18" customHeight="1" ht="58">
      <c r="A20" s="16"/>
      <c r="B20" s="18" t="s">
        <v>71</v>
      </c>
      <c r="C20" s="17" t="s">
        <v>50</v>
      </c>
      <c r="D20" s="17" t="s">
        <v>72</v>
      </c>
      <c r="E20" s="17" t="s">
        <v>73</v>
      </c>
      <c r="F20" s="19"/>
      <c r="G20" s="20">
        <v>1.0</v>
      </c>
      <c r="H20" s="21"/>
      <c r="I20" s="21">
        <v>636.0</v>
      </c>
      <c r="J20" s="22">
        <v>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74</v>
      </c>
      <c r="P20" t="s">
        <v>70</v>
      </c>
      <c r="Q20" t="s">
        <v>70</v>
      </c>
    </row>
    <row r="21" spans="1:18" customHeight="1" ht="58">
      <c r="A21" s="16"/>
      <c r="B21" s="18" t="s">
        <v>76</v>
      </c>
      <c r="C21" s="17" t="s">
        <v>50</v>
      </c>
      <c r="D21" s="17" t="s">
        <v>77</v>
      </c>
      <c r="E21" s="17" t="s">
        <v>78</v>
      </c>
      <c r="F21" s="19"/>
      <c r="G21" s="20">
        <v>1.0</v>
      </c>
      <c r="H21" s="21"/>
      <c r="I21" s="21"/>
      <c r="J21" s="22">
        <v>9.0</v>
      </c>
      <c r="K21" s="50"/>
      <c r="L21" s="21" t="str">
        <f>IF(K21&gt;0,"по запросу","")</f>
      </c>
      <c r="M21" s="52"/>
      <c r="N21" t="str">
        <f>IF(K21&gt;0,COUNTIF($K$7:K21,"&gt;0"),"")</f>
      </c>
      <c r="O21" t="s">
        <v>79</v>
      </c>
      <c r="P21" t="s">
        <v>75</v>
      </c>
      <c r="Q21" t="s">
        <v>75</v>
      </c>
    </row>
    <row r="22" spans="1:18" customHeight="1" ht="58">
      <c r="A22" s="16"/>
      <c r="B22" s="18" t="s">
        <v>76</v>
      </c>
      <c r="C22" s="17" t="s">
        <v>50</v>
      </c>
      <c r="D22" s="17" t="s">
        <v>81</v>
      </c>
      <c r="E22" s="17" t="s">
        <v>78</v>
      </c>
      <c r="F22" s="19"/>
      <c r="G22" s="20">
        <v>1.0</v>
      </c>
      <c r="H22" s="21"/>
      <c r="I22" s="21"/>
      <c r="J22" s="22">
        <v>9.0</v>
      </c>
      <c r="K22" s="50"/>
      <c r="L22" s="21" t="str">
        <f>IF(K22&gt;0,"по запросу","")</f>
      </c>
      <c r="M22" s="52"/>
      <c r="N22" t="str">
        <f>IF(K22&gt;0,COUNTIF($K$7:K22,"&gt;0"),"")</f>
      </c>
      <c r="O22" t="s">
        <v>82</v>
      </c>
      <c r="P22" t="s">
        <v>80</v>
      </c>
      <c r="Q22" t="s">
        <v>80</v>
      </c>
    </row>
    <row r="23" spans="1:18" customHeight="1" ht="58">
      <c r="A23" s="16"/>
      <c r="B23" s="18" t="s">
        <v>84</v>
      </c>
      <c r="C23" s="17" t="s">
        <v>50</v>
      </c>
      <c r="D23" s="17" t="s">
        <v>85</v>
      </c>
      <c r="E23" s="17" t="s">
        <v>86</v>
      </c>
      <c r="F23" s="19"/>
      <c r="G23" s="20">
        <v>1.0</v>
      </c>
      <c r="H23" s="21"/>
      <c r="I23" s="21">
        <v>2195.0</v>
      </c>
      <c r="J23" s="22">
        <v>10.0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87</v>
      </c>
      <c r="P23" t="s">
        <v>83</v>
      </c>
      <c r="Q23" t="s">
        <v>83</v>
      </c>
    </row>
    <row r="24" spans="1:18" customHeight="1" ht="58">
      <c r="A24" s="16"/>
      <c r="B24" s="18" t="s">
        <v>84</v>
      </c>
      <c r="C24" s="17" t="s">
        <v>50</v>
      </c>
      <c r="D24" s="17" t="s">
        <v>89</v>
      </c>
      <c r="E24" s="17" t="s">
        <v>86</v>
      </c>
      <c r="F24" s="19"/>
      <c r="G24" s="20">
        <v>1.0</v>
      </c>
      <c r="H24" s="21"/>
      <c r="I24" s="21"/>
      <c r="J24" s="22">
        <v>2.0</v>
      </c>
      <c r="K24" s="50"/>
      <c r="L24" s="21" t="str">
        <f>IF(K24&gt;0,"по запросу","")</f>
      </c>
      <c r="M24" s="52"/>
      <c r="N24" t="str">
        <f>IF(K24&gt;0,COUNTIF($K$7:K24,"&gt;0"),"")</f>
      </c>
      <c r="O24" t="s">
        <v>90</v>
      </c>
      <c r="P24" t="s">
        <v>88</v>
      </c>
      <c r="Q24" t="s">
        <v>88</v>
      </c>
    </row>
    <row r="25" spans="1:18" customHeight="1" ht="58">
      <c r="A25" s="16"/>
      <c r="B25" s="18" t="s">
        <v>84</v>
      </c>
      <c r="C25" s="17" t="s">
        <v>50</v>
      </c>
      <c r="D25" s="17" t="s">
        <v>92</v>
      </c>
      <c r="E25" s="17" t="s">
        <v>86</v>
      </c>
      <c r="F25" s="19"/>
      <c r="G25" s="20">
        <v>1.0</v>
      </c>
      <c r="H25" s="21"/>
      <c r="I25" s="21"/>
      <c r="J25" s="22">
        <v>46.0</v>
      </c>
      <c r="K25" s="50"/>
      <c r="L25" s="21" t="str">
        <f>IF(K25&gt;0,"по запросу","")</f>
      </c>
      <c r="M25" s="52"/>
      <c r="N25" t="str">
        <f>IF(K25&gt;0,COUNTIF($K$7:K25,"&gt;0"),"")</f>
      </c>
      <c r="O25" t="s">
        <v>93</v>
      </c>
      <c r="P25" t="s">
        <v>91</v>
      </c>
      <c r="Q25" t="s">
        <v>91</v>
      </c>
    </row>
    <row r="26" spans="1:18" customHeight="1" ht="58">
      <c r="A26" s="16"/>
      <c r="B26" s="18" t="s">
        <v>84</v>
      </c>
      <c r="C26" s="17" t="s">
        <v>50</v>
      </c>
      <c r="D26" s="17" t="s">
        <v>95</v>
      </c>
      <c r="E26" s="17" t="s">
        <v>86</v>
      </c>
      <c r="F26" s="19"/>
      <c r="G26" s="20">
        <v>1.0</v>
      </c>
      <c r="H26" s="21"/>
      <c r="I26" s="21"/>
      <c r="J26" s="22">
        <v>8.0</v>
      </c>
      <c r="K26" s="50"/>
      <c r="L26" s="21" t="str">
        <f>IF(K26&gt;0,"по запросу","")</f>
      </c>
      <c r="M26" s="52"/>
      <c r="N26" t="str">
        <f>IF(K26&gt;0,COUNTIF($K$7:K26,"&gt;0"),"")</f>
      </c>
      <c r="O26" t="s">
        <v>96</v>
      </c>
      <c r="P26" t="s">
        <v>94</v>
      </c>
      <c r="Q26" t="s">
        <v>94</v>
      </c>
    </row>
    <row r="27" spans="1:18" customHeight="1" ht="58">
      <c r="A27" s="16"/>
      <c r="B27" s="18" t="s">
        <v>84</v>
      </c>
      <c r="C27" s="17" t="s">
        <v>50</v>
      </c>
      <c r="D27" s="17" t="s">
        <v>98</v>
      </c>
      <c r="E27" s="17" t="s">
        <v>86</v>
      </c>
      <c r="F27" s="19"/>
      <c r="G27" s="20">
        <v>1.0</v>
      </c>
      <c r="H27" s="21"/>
      <c r="I27" s="21"/>
      <c r="J27" s="22">
        <v>3.8</v>
      </c>
      <c r="K27" s="50"/>
      <c r="L27" s="21" t="str">
        <f>IF(K27&gt;0,"по запросу","")</f>
      </c>
      <c r="M27" s="52"/>
      <c r="N27" t="str">
        <f>IF(K27&gt;0,COUNTIF($K$7:K27,"&gt;0"),"")</f>
      </c>
      <c r="O27" t="s">
        <v>99</v>
      </c>
      <c r="P27" t="s">
        <v>97</v>
      </c>
      <c r="Q27" t="s">
        <v>97</v>
      </c>
    </row>
    <row r="28" spans="1:18" customHeight="1" ht="58">
      <c r="A28" s="16"/>
      <c r="B28" s="18" t="s">
        <v>101</v>
      </c>
      <c r="C28" s="17" t="s">
        <v>50</v>
      </c>
      <c r="D28" s="17" t="s">
        <v>102</v>
      </c>
      <c r="E28" s="17" t="s">
        <v>103</v>
      </c>
      <c r="F28" s="19"/>
      <c r="G28" s="20">
        <v>1.0</v>
      </c>
      <c r="H28" s="21"/>
      <c r="I28" s="21">
        <v>122.0</v>
      </c>
      <c r="J28" s="22">
        <v>91.0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104</v>
      </c>
      <c r="P28" t="s">
        <v>100</v>
      </c>
      <c r="Q28" t="s">
        <v>100</v>
      </c>
    </row>
    <row r="29" spans="1:18" customHeight="1" ht="58">
      <c r="A29" s="16"/>
      <c r="B29" s="18" t="s">
        <v>101</v>
      </c>
      <c r="C29" s="17" t="s">
        <v>50</v>
      </c>
      <c r="D29" s="17" t="s">
        <v>106</v>
      </c>
      <c r="E29" s="17" t="s">
        <v>103</v>
      </c>
      <c r="F29" s="19"/>
      <c r="G29" s="20">
        <v>1.0</v>
      </c>
      <c r="H29" s="21"/>
      <c r="I29" s="21">
        <v>122.0</v>
      </c>
      <c r="J29" s="22">
        <v>51.0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107</v>
      </c>
      <c r="P29" t="s">
        <v>105</v>
      </c>
      <c r="Q29" t="s">
        <v>105</v>
      </c>
    </row>
    <row r="30" spans="1:18" customHeight="1" ht="58">
      <c r="A30" s="16"/>
      <c r="B30" s="18" t="s">
        <v>101</v>
      </c>
      <c r="C30" s="17" t="s">
        <v>50</v>
      </c>
      <c r="D30" s="17" t="s">
        <v>109</v>
      </c>
      <c r="E30" s="17" t="s">
        <v>103</v>
      </c>
      <c r="F30" s="19"/>
      <c r="G30" s="20">
        <v>1.0</v>
      </c>
      <c r="H30" s="21"/>
      <c r="I30" s="21">
        <v>122.0</v>
      </c>
      <c r="J30" s="22">
        <v>76.0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110</v>
      </c>
      <c r="P30" t="s">
        <v>108</v>
      </c>
      <c r="Q30" t="s">
        <v>108</v>
      </c>
    </row>
    <row r="31" spans="1:18" customHeight="1" ht="58">
      <c r="A31" s="16"/>
      <c r="B31" s="18" t="s">
        <v>101</v>
      </c>
      <c r="C31" s="17" t="s">
        <v>50</v>
      </c>
      <c r="D31" s="17" t="s">
        <v>112</v>
      </c>
      <c r="E31" s="17" t="s">
        <v>103</v>
      </c>
      <c r="F31" s="19"/>
      <c r="G31" s="20">
        <v>1.0</v>
      </c>
      <c r="H31" s="21"/>
      <c r="I31" s="21">
        <v>122.0</v>
      </c>
      <c r="J31" s="22">
        <v>99.0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113</v>
      </c>
      <c r="P31" t="s">
        <v>111</v>
      </c>
      <c r="Q31" t="s">
        <v>111</v>
      </c>
    </row>
    <row r="32" spans="1:18" customHeight="1" ht="58">
      <c r="A32" s="16"/>
      <c r="B32" s="18" t="s">
        <v>101</v>
      </c>
      <c r="C32" s="17" t="s">
        <v>50</v>
      </c>
      <c r="D32" s="17" t="s">
        <v>115</v>
      </c>
      <c r="E32" s="17" t="s">
        <v>103</v>
      </c>
      <c r="F32" s="19"/>
      <c r="G32" s="20">
        <v>1.0</v>
      </c>
      <c r="H32" s="21"/>
      <c r="I32" s="21">
        <v>122.0</v>
      </c>
      <c r="J32" s="22">
        <v>76.0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116</v>
      </c>
      <c r="P32" t="s">
        <v>114</v>
      </c>
      <c r="Q32" t="s">
        <v>114</v>
      </c>
    </row>
    <row r="33" spans="1:18" customHeight="1" ht="58">
      <c r="A33" s="16"/>
      <c r="B33" s="18" t="s">
        <v>101</v>
      </c>
      <c r="C33" s="17" t="s">
        <v>50</v>
      </c>
      <c r="D33" s="17" t="s">
        <v>118</v>
      </c>
      <c r="E33" s="17" t="s">
        <v>103</v>
      </c>
      <c r="F33" s="19"/>
      <c r="G33" s="20">
        <v>1.0</v>
      </c>
      <c r="H33" s="21"/>
      <c r="I33" s="21">
        <v>122.0</v>
      </c>
      <c r="J33" s="22">
        <v>24.0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119</v>
      </c>
      <c r="P33" t="s">
        <v>117</v>
      </c>
      <c r="Q33" t="s">
        <v>117</v>
      </c>
    </row>
    <row r="34" spans="1:18" customHeight="1" ht="58">
      <c r="A34" s="16"/>
      <c r="B34" s="18" t="s">
        <v>101</v>
      </c>
      <c r="C34" s="17" t="s">
        <v>50</v>
      </c>
      <c r="D34" s="17" t="s">
        <v>121</v>
      </c>
      <c r="E34" s="17" t="s">
        <v>103</v>
      </c>
      <c r="F34" s="19"/>
      <c r="G34" s="20">
        <v>1.0</v>
      </c>
      <c r="H34" s="21"/>
      <c r="I34" s="21">
        <v>122.0</v>
      </c>
      <c r="J34" s="22">
        <v>112.0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122</v>
      </c>
      <c r="P34" t="s">
        <v>120</v>
      </c>
      <c r="Q34" t="s">
        <v>120</v>
      </c>
    </row>
    <row r="35" spans="1:18" customHeight="1" ht="58">
      <c r="A35" s="16"/>
      <c r="B35" s="18" t="s">
        <v>101</v>
      </c>
      <c r="C35" s="17" t="s">
        <v>50</v>
      </c>
      <c r="D35" s="17" t="s">
        <v>124</v>
      </c>
      <c r="E35" s="17" t="s">
        <v>103</v>
      </c>
      <c r="F35" s="19"/>
      <c r="G35" s="20">
        <v>1.0</v>
      </c>
      <c r="H35" s="21"/>
      <c r="I35" s="21">
        <v>122.0</v>
      </c>
      <c r="J35" s="22">
        <v>63.0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125</v>
      </c>
      <c r="P35" t="s">
        <v>123</v>
      </c>
      <c r="Q35" t="s">
        <v>123</v>
      </c>
    </row>
    <row r="36" spans="1:18" customHeight="1" ht="58">
      <c r="A36" s="16"/>
      <c r="B36" s="18" t="s">
        <v>127</v>
      </c>
      <c r="C36" s="17" t="s">
        <v>128</v>
      </c>
      <c r="D36" s="17"/>
      <c r="E36" s="17"/>
      <c r="F36" s="19"/>
      <c r="G36" s="20">
        <v>1.0</v>
      </c>
      <c r="H36" s="21"/>
      <c r="I36" s="21">
        <v>231.0</v>
      </c>
      <c r="J36" s="22">
        <v>122.0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129</v>
      </c>
      <c r="P36" t="s">
        <v>126</v>
      </c>
      <c r="Q36" t="s">
        <v>126</v>
      </c>
    </row>
    <row r="37" spans="1:18" customHeight="1" ht="58">
      <c r="A37" s="16"/>
      <c r="B37" s="18" t="s">
        <v>127</v>
      </c>
      <c r="C37" s="17" t="s">
        <v>131</v>
      </c>
      <c r="D37" s="17"/>
      <c r="E37" s="17"/>
      <c r="F37" s="19"/>
      <c r="G37" s="20">
        <v>1.0</v>
      </c>
      <c r="H37" s="21"/>
      <c r="I37" s="21">
        <v>231.0</v>
      </c>
      <c r="J37" s="22">
        <v>276.0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132</v>
      </c>
      <c r="P37" t="s">
        <v>130</v>
      </c>
      <c r="Q37" t="s">
        <v>130</v>
      </c>
    </row>
    <row r="38" spans="1:18" customHeight="1" ht="58">
      <c r="A38" s="16"/>
      <c r="B38" s="18" t="s">
        <v>127</v>
      </c>
      <c r="C38" s="17" t="s">
        <v>134</v>
      </c>
      <c r="D38" s="17"/>
      <c r="E38" s="17"/>
      <c r="F38" s="19"/>
      <c r="G38" s="20">
        <v>1.0</v>
      </c>
      <c r="H38" s="21"/>
      <c r="I38" s="21">
        <v>231.0</v>
      </c>
      <c r="J38" s="22">
        <v>2.0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135</v>
      </c>
      <c r="P38" t="s">
        <v>133</v>
      </c>
      <c r="Q38" t="s">
        <v>133</v>
      </c>
    </row>
    <row r="39" spans="1:18" customHeight="1" ht="58">
      <c r="A39" s="16"/>
      <c r="B39" s="18" t="s">
        <v>127</v>
      </c>
      <c r="C39" s="17" t="s">
        <v>137</v>
      </c>
      <c r="D39" s="17"/>
      <c r="E39" s="17"/>
      <c r="F39" s="19"/>
      <c r="G39" s="20">
        <v>1.0</v>
      </c>
      <c r="H39" s="21"/>
      <c r="I39" s="21">
        <v>231.0</v>
      </c>
      <c r="J39" s="22">
        <v>112.0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138</v>
      </c>
      <c r="P39" t="s">
        <v>136</v>
      </c>
      <c r="Q39" t="s">
        <v>136</v>
      </c>
    </row>
    <row r="40" spans="1:18" customHeight="1" ht="58">
      <c r="A40" s="16"/>
      <c r="B40" s="18" t="s">
        <v>127</v>
      </c>
      <c r="C40" s="17" t="s">
        <v>140</v>
      </c>
      <c r="D40" s="17"/>
      <c r="E40" s="17"/>
      <c r="F40" s="19"/>
      <c r="G40" s="20">
        <v>1.0</v>
      </c>
      <c r="H40" s="21"/>
      <c r="I40" s="21">
        <v>231.0</v>
      </c>
      <c r="J40" s="22">
        <v>83.0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141</v>
      </c>
      <c r="P40" t="s">
        <v>139</v>
      </c>
      <c r="Q40" t="s">
        <v>139</v>
      </c>
    </row>
    <row r="41" spans="1:18" customHeight="1" ht="58">
      <c r="A41" s="16"/>
      <c r="B41" s="18" t="s">
        <v>127</v>
      </c>
      <c r="C41" s="17" t="s">
        <v>143</v>
      </c>
      <c r="D41" s="17"/>
      <c r="E41" s="17"/>
      <c r="F41" s="19"/>
      <c r="G41" s="20">
        <v>1.0</v>
      </c>
      <c r="H41" s="21"/>
      <c r="I41" s="21">
        <v>231.0</v>
      </c>
      <c r="J41" s="22">
        <v>221.0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144</v>
      </c>
      <c r="P41" t="s">
        <v>142</v>
      </c>
      <c r="Q41" t="s">
        <v>142</v>
      </c>
    </row>
    <row r="42" spans="1:18" customHeight="1" ht="58">
      <c r="A42" s="16"/>
      <c r="B42" s="18" t="s">
        <v>127</v>
      </c>
      <c r="C42" s="17" t="s">
        <v>146</v>
      </c>
      <c r="D42" s="17"/>
      <c r="E42" s="17"/>
      <c r="F42" s="19"/>
      <c r="G42" s="20">
        <v>1.0</v>
      </c>
      <c r="H42" s="21"/>
      <c r="I42" s="21">
        <v>231.0</v>
      </c>
      <c r="J42" s="22">
        <v>248.0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147</v>
      </c>
      <c r="P42" t="s">
        <v>145</v>
      </c>
      <c r="Q42" t="s">
        <v>145</v>
      </c>
    </row>
    <row r="43" spans="1:18" customHeight="1" ht="58">
      <c r="A43" s="16"/>
      <c r="B43" s="18" t="s">
        <v>127</v>
      </c>
      <c r="C43" s="17" t="s">
        <v>149</v>
      </c>
      <c r="D43" s="17"/>
      <c r="E43" s="17"/>
      <c r="F43" s="19"/>
      <c r="G43" s="20">
        <v>1.0</v>
      </c>
      <c r="H43" s="21"/>
      <c r="I43" s="21">
        <v>231.0</v>
      </c>
      <c r="J43" s="22">
        <v>92.0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150</v>
      </c>
      <c r="P43" t="s">
        <v>148</v>
      </c>
      <c r="Q43" t="s">
        <v>148</v>
      </c>
    </row>
    <row r="44" spans="1:18" customHeight="1" ht="58">
      <c r="A44" s="16"/>
      <c r="B44" s="18" t="s">
        <v>127</v>
      </c>
      <c r="C44" s="17" t="s">
        <v>152</v>
      </c>
      <c r="D44" s="17"/>
      <c r="E44" s="17"/>
      <c r="F44" s="19"/>
      <c r="G44" s="20">
        <v>1.0</v>
      </c>
      <c r="H44" s="21"/>
      <c r="I44" s="21">
        <v>231.0</v>
      </c>
      <c r="J44" s="22">
        <v>140.0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153</v>
      </c>
      <c r="P44" t="s">
        <v>151</v>
      </c>
      <c r="Q44" t="s">
        <v>151</v>
      </c>
    </row>
    <row r="45" spans="1:18" customHeight="1" ht="58">
      <c r="A45" s="16"/>
      <c r="B45" s="18" t="s">
        <v>127</v>
      </c>
      <c r="C45" s="17" t="s">
        <v>155</v>
      </c>
      <c r="D45" s="17"/>
      <c r="E45" s="17"/>
      <c r="F45" s="19"/>
      <c r="G45" s="20">
        <v>1.0</v>
      </c>
      <c r="H45" s="21"/>
      <c r="I45" s="21">
        <v>231.0</v>
      </c>
      <c r="J45" s="22">
        <v>52.0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156</v>
      </c>
      <c r="P45" t="s">
        <v>154</v>
      </c>
      <c r="Q45" t="s">
        <v>154</v>
      </c>
    </row>
    <row r="46" spans="1:18" customHeight="1" ht="58">
      <c r="A46" s="16"/>
      <c r="B46" s="18" t="s">
        <v>127</v>
      </c>
      <c r="C46" s="17" t="s">
        <v>158</v>
      </c>
      <c r="D46" s="17"/>
      <c r="E46" s="17"/>
      <c r="F46" s="19"/>
      <c r="G46" s="20">
        <v>1.0</v>
      </c>
      <c r="H46" s="21"/>
      <c r="I46" s="21">
        <v>231.0</v>
      </c>
      <c r="J46" s="22">
        <v>82.0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159</v>
      </c>
      <c r="P46" t="s">
        <v>157</v>
      </c>
      <c r="Q46" t="s">
        <v>157</v>
      </c>
    </row>
    <row r="47" spans="1:18" customHeight="1" ht="58">
      <c r="A47" s="16"/>
      <c r="B47" s="18" t="s">
        <v>127</v>
      </c>
      <c r="C47" s="17" t="s">
        <v>161</v>
      </c>
      <c r="D47" s="17"/>
      <c r="E47" s="17"/>
      <c r="F47" s="19"/>
      <c r="G47" s="20">
        <v>1.0</v>
      </c>
      <c r="H47" s="21"/>
      <c r="I47" s="21">
        <v>231.0</v>
      </c>
      <c r="J47" s="22">
        <v>139.0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162</v>
      </c>
      <c r="P47" t="s">
        <v>160</v>
      </c>
      <c r="Q47" t="s">
        <v>160</v>
      </c>
    </row>
    <row r="48" spans="1:18" customHeight="1" ht="58">
      <c r="A48" s="16"/>
      <c r="B48" s="18" t="s">
        <v>127</v>
      </c>
      <c r="C48" s="17" t="s">
        <v>164</v>
      </c>
      <c r="D48" s="17"/>
      <c r="E48" s="17"/>
      <c r="F48" s="19"/>
      <c r="G48" s="20">
        <v>1.0</v>
      </c>
      <c r="H48" s="21"/>
      <c r="I48" s="21">
        <v>231.0</v>
      </c>
      <c r="J48" s="22">
        <v>27.0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165</v>
      </c>
      <c r="P48" t="s">
        <v>163</v>
      </c>
      <c r="Q48" t="s">
        <v>163</v>
      </c>
    </row>
    <row r="49" spans="1:18" customHeight="1" ht="58">
      <c r="A49" s="16"/>
      <c r="B49" s="18" t="s">
        <v>127</v>
      </c>
      <c r="C49" s="17" t="s">
        <v>167</v>
      </c>
      <c r="D49" s="17"/>
      <c r="E49" s="17"/>
      <c r="F49" s="19"/>
      <c r="G49" s="20">
        <v>1.0</v>
      </c>
      <c r="H49" s="21"/>
      <c r="I49" s="21">
        <v>231.0</v>
      </c>
      <c r="J49" s="22">
        <v>24.0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168</v>
      </c>
      <c r="P49" t="s">
        <v>166</v>
      </c>
      <c r="Q49" t="s">
        <v>166</v>
      </c>
    </row>
    <row r="50" spans="1:18" customHeight="1" ht="58">
      <c r="A50" s="16"/>
      <c r="B50" s="18" t="s">
        <v>127</v>
      </c>
      <c r="C50" s="17" t="s">
        <v>170</v>
      </c>
      <c r="D50" s="17"/>
      <c r="E50" s="17"/>
      <c r="F50" s="19"/>
      <c r="G50" s="20">
        <v>1.0</v>
      </c>
      <c r="H50" s="21"/>
      <c r="I50" s="21">
        <v>231.0</v>
      </c>
      <c r="J50" s="22">
        <v>110.0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171</v>
      </c>
      <c r="P50" t="s">
        <v>169</v>
      </c>
      <c r="Q50" t="s">
        <v>169</v>
      </c>
    </row>
    <row r="51" spans="1:18" customHeight="1" ht="58">
      <c r="A51" s="16"/>
      <c r="B51" s="18" t="s">
        <v>127</v>
      </c>
      <c r="C51" s="17" t="s">
        <v>173</v>
      </c>
      <c r="D51" s="17"/>
      <c r="E51" s="17"/>
      <c r="F51" s="19"/>
      <c r="G51" s="20">
        <v>1.0</v>
      </c>
      <c r="H51" s="21"/>
      <c r="I51" s="21">
        <v>231.0</v>
      </c>
      <c r="J51" s="22">
        <v>130.0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174</v>
      </c>
      <c r="P51" t="s">
        <v>172</v>
      </c>
      <c r="Q51" t="s">
        <v>172</v>
      </c>
    </row>
    <row r="52" spans="1:18" customHeight="1" ht="58">
      <c r="A52" s="16"/>
      <c r="B52" s="18" t="s">
        <v>127</v>
      </c>
      <c r="C52" s="17" t="s">
        <v>176</v>
      </c>
      <c r="D52" s="17"/>
      <c r="E52" s="17"/>
      <c r="F52" s="19"/>
      <c r="G52" s="20">
        <v>1.0</v>
      </c>
      <c r="H52" s="21"/>
      <c r="I52" s="21">
        <v>231.0</v>
      </c>
      <c r="J52" s="22">
        <v>108.0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177</v>
      </c>
      <c r="P52" t="s">
        <v>175</v>
      </c>
      <c r="Q52" t="s">
        <v>175</v>
      </c>
    </row>
    <row r="53" spans="1:18" customHeight="1" ht="58">
      <c r="A53" s="16"/>
      <c r="B53" s="18" t="s">
        <v>127</v>
      </c>
      <c r="C53" s="17" t="s">
        <v>179</v>
      </c>
      <c r="D53" s="17"/>
      <c r="E53" s="17"/>
      <c r="F53" s="19"/>
      <c r="G53" s="20">
        <v>1.0</v>
      </c>
      <c r="H53" s="21"/>
      <c r="I53" s="21">
        <v>231.0</v>
      </c>
      <c r="J53" s="22">
        <v>50.0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180</v>
      </c>
      <c r="P53" t="s">
        <v>178</v>
      </c>
      <c r="Q53" t="s">
        <v>178</v>
      </c>
    </row>
    <row r="54" spans="1:18" customHeight="1" ht="58">
      <c r="A54" s="16"/>
      <c r="B54" s="18" t="s">
        <v>127</v>
      </c>
      <c r="C54" s="17" t="s">
        <v>182</v>
      </c>
      <c r="D54" s="17"/>
      <c r="E54" s="17"/>
      <c r="F54" s="19"/>
      <c r="G54" s="20">
        <v>1.0</v>
      </c>
      <c r="H54" s="21"/>
      <c r="I54" s="21">
        <v>231.0</v>
      </c>
      <c r="J54" s="22">
        <v>26.0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183</v>
      </c>
      <c r="P54" t="s">
        <v>181</v>
      </c>
      <c r="Q54" t="s">
        <v>181</v>
      </c>
    </row>
    <row r="55" spans="1:18" customHeight="1" ht="58">
      <c r="A55" s="16"/>
      <c r="B55" s="18" t="s">
        <v>127</v>
      </c>
      <c r="C55" s="17" t="s">
        <v>185</v>
      </c>
      <c r="D55" s="17"/>
      <c r="E55" s="17"/>
      <c r="F55" s="19"/>
      <c r="G55" s="20">
        <v>1.0</v>
      </c>
      <c r="H55" s="21"/>
      <c r="I55" s="21">
        <v>231.0</v>
      </c>
      <c r="J55" s="22">
        <v>87.0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186</v>
      </c>
      <c r="P55" t="s">
        <v>184</v>
      </c>
      <c r="Q55" t="s">
        <v>184</v>
      </c>
    </row>
    <row r="56" spans="1:18" customHeight="1" ht="58">
      <c r="A56" s="16"/>
      <c r="B56" s="18" t="s">
        <v>127</v>
      </c>
      <c r="C56" s="17" t="s">
        <v>188</v>
      </c>
      <c r="D56" s="17"/>
      <c r="E56" s="17"/>
      <c r="F56" s="19"/>
      <c r="G56" s="20">
        <v>1.0</v>
      </c>
      <c r="H56" s="21"/>
      <c r="I56" s="21">
        <v>231.0</v>
      </c>
      <c r="J56" s="22">
        <v>92.0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189</v>
      </c>
      <c r="P56" t="s">
        <v>187</v>
      </c>
      <c r="Q56" t="s">
        <v>187</v>
      </c>
    </row>
    <row r="57" spans="1:18" customHeight="1" ht="58">
      <c r="A57" s="16"/>
      <c r="B57" s="18" t="s">
        <v>127</v>
      </c>
      <c r="C57" s="17" t="s">
        <v>191</v>
      </c>
      <c r="D57" s="17"/>
      <c r="E57" s="17"/>
      <c r="F57" s="19"/>
      <c r="G57" s="20">
        <v>1.0</v>
      </c>
      <c r="H57" s="21"/>
      <c r="I57" s="21">
        <v>231.0</v>
      </c>
      <c r="J57" s="22">
        <v>54.0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192</v>
      </c>
      <c r="P57" t="s">
        <v>190</v>
      </c>
      <c r="Q57" t="s">
        <v>190</v>
      </c>
    </row>
    <row r="58" spans="1:18" customHeight="1" ht="58">
      <c r="A58" s="16"/>
      <c r="B58" s="18" t="s">
        <v>194</v>
      </c>
      <c r="C58" s="17" t="s">
        <v>195</v>
      </c>
      <c r="D58" s="17"/>
      <c r="E58" s="17"/>
      <c r="F58" s="19"/>
      <c r="G58" s="20">
        <v>1.0</v>
      </c>
      <c r="H58" s="21"/>
      <c r="I58" s="21">
        <v>347.0</v>
      </c>
      <c r="J58" s="22">
        <v>69.8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196</v>
      </c>
      <c r="P58" t="s">
        <v>193</v>
      </c>
      <c r="Q58" t="s">
        <v>193</v>
      </c>
    </row>
    <row r="59" spans="1:18" customHeight="1" ht="58">
      <c r="A59" s="16"/>
      <c r="B59" s="18" t="s">
        <v>194</v>
      </c>
      <c r="C59" s="17" t="s">
        <v>198</v>
      </c>
      <c r="D59" s="17"/>
      <c r="E59" s="17"/>
      <c r="F59" s="19"/>
      <c r="G59" s="20">
        <v>1.0</v>
      </c>
      <c r="H59" s="21"/>
      <c r="I59" s="21">
        <v>347.0</v>
      </c>
      <c r="J59" s="22">
        <v>33.0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199</v>
      </c>
      <c r="P59" t="s">
        <v>197</v>
      </c>
      <c r="Q59" t="s">
        <v>197</v>
      </c>
    </row>
    <row r="60" spans="1:18" customHeight="1" ht="58">
      <c r="A60" s="16"/>
      <c r="B60" s="18" t="s">
        <v>194</v>
      </c>
      <c r="C60" s="17" t="s">
        <v>201</v>
      </c>
      <c r="D60" s="17"/>
      <c r="E60" s="17"/>
      <c r="F60" s="19"/>
      <c r="G60" s="20">
        <v>1.0</v>
      </c>
      <c r="H60" s="21"/>
      <c r="I60" s="21">
        <v>347.0</v>
      </c>
      <c r="J60" s="22">
        <v>17.0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202</v>
      </c>
      <c r="P60" t="s">
        <v>200</v>
      </c>
      <c r="Q60" t="s">
        <v>200</v>
      </c>
    </row>
    <row r="61" spans="1:18" customHeight="1" ht="58">
      <c r="A61" s="16"/>
      <c r="B61" s="18" t="s">
        <v>194</v>
      </c>
      <c r="C61" s="17" t="s">
        <v>204</v>
      </c>
      <c r="D61" s="17"/>
      <c r="E61" s="17"/>
      <c r="F61" s="19"/>
      <c r="G61" s="20">
        <v>1.0</v>
      </c>
      <c r="H61" s="21"/>
      <c r="I61" s="21">
        <v>347.0</v>
      </c>
      <c r="J61" s="22">
        <v>156.0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205</v>
      </c>
      <c r="P61" t="s">
        <v>203</v>
      </c>
      <c r="Q61" t="s">
        <v>203</v>
      </c>
    </row>
    <row r="62" spans="1:18" customHeight="1" ht="58">
      <c r="A62" s="16"/>
      <c r="B62" s="18" t="s">
        <v>194</v>
      </c>
      <c r="C62" s="17" t="s">
        <v>207</v>
      </c>
      <c r="D62" s="17"/>
      <c r="E62" s="17"/>
      <c r="F62" s="19"/>
      <c r="G62" s="20">
        <v>1.0</v>
      </c>
      <c r="H62" s="21"/>
      <c r="I62" s="21">
        <v>347.0</v>
      </c>
      <c r="J62" s="22">
        <v>64.0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208</v>
      </c>
      <c r="P62" t="s">
        <v>206</v>
      </c>
      <c r="Q62" t="s">
        <v>206</v>
      </c>
    </row>
    <row r="63" spans="1:18" customHeight="1" ht="58">
      <c r="A63" s="16"/>
      <c r="B63" s="18" t="s">
        <v>194</v>
      </c>
      <c r="C63" s="17" t="s">
        <v>210</v>
      </c>
      <c r="D63" s="17"/>
      <c r="E63" s="17"/>
      <c r="F63" s="19"/>
      <c r="G63" s="20">
        <v>1.0</v>
      </c>
      <c r="H63" s="21"/>
      <c r="I63" s="21">
        <v>347.0</v>
      </c>
      <c r="J63" s="22">
        <v>39.0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211</v>
      </c>
      <c r="P63" t="s">
        <v>209</v>
      </c>
      <c r="Q63" t="s">
        <v>209</v>
      </c>
    </row>
    <row r="64" spans="1:18" customHeight="1" ht="58">
      <c r="A64" s="16"/>
      <c r="B64" s="18" t="s">
        <v>194</v>
      </c>
      <c r="C64" s="17" t="s">
        <v>213</v>
      </c>
      <c r="D64" s="17"/>
      <c r="E64" s="17"/>
      <c r="F64" s="19"/>
      <c r="G64" s="20">
        <v>1.0</v>
      </c>
      <c r="H64" s="21"/>
      <c r="I64" s="21">
        <v>347.0</v>
      </c>
      <c r="J64" s="22">
        <v>204.0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214</v>
      </c>
      <c r="P64" t="s">
        <v>212</v>
      </c>
      <c r="Q64" t="s">
        <v>212</v>
      </c>
    </row>
    <row r="65" spans="1:18" customHeight="1" ht="58">
      <c r="A65" s="16"/>
      <c r="B65" s="18" t="s">
        <v>194</v>
      </c>
      <c r="C65" s="17" t="s">
        <v>216</v>
      </c>
      <c r="D65" s="17"/>
      <c r="E65" s="17"/>
      <c r="F65" s="19"/>
      <c r="G65" s="20">
        <v>1.0</v>
      </c>
      <c r="H65" s="21"/>
      <c r="I65" s="21">
        <v>347.0</v>
      </c>
      <c r="J65" s="22">
        <v>54.0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208</v>
      </c>
      <c r="P65" t="s">
        <v>215</v>
      </c>
      <c r="Q65" t="s">
        <v>215</v>
      </c>
    </row>
    <row r="66" spans="1:18" customHeight="1" ht="58">
      <c r="A66" s="16"/>
      <c r="B66" s="18" t="s">
        <v>194</v>
      </c>
      <c r="C66" s="17" t="s">
        <v>218</v>
      </c>
      <c r="D66" s="17"/>
      <c r="E66" s="17"/>
      <c r="F66" s="19"/>
      <c r="G66" s="20">
        <v>1.0</v>
      </c>
      <c r="H66" s="21"/>
      <c r="I66" s="21">
        <v>347.0</v>
      </c>
      <c r="J66" s="22">
        <v>20.0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219</v>
      </c>
      <c r="P66" t="s">
        <v>217</v>
      </c>
      <c r="Q66" t="s">
        <v>217</v>
      </c>
    </row>
    <row r="67" spans="1:18" customHeight="1" ht="58">
      <c r="A67" s="16"/>
      <c r="B67" s="18" t="s">
        <v>194</v>
      </c>
      <c r="C67" s="17" t="s">
        <v>221</v>
      </c>
      <c r="D67" s="17"/>
      <c r="E67" s="17"/>
      <c r="F67" s="19"/>
      <c r="G67" s="20">
        <v>1.0</v>
      </c>
      <c r="H67" s="21"/>
      <c r="I67" s="21">
        <v>347.0</v>
      </c>
      <c r="J67" s="22">
        <v>17.0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208</v>
      </c>
      <c r="P67" t="s">
        <v>220</v>
      </c>
      <c r="Q67" t="s">
        <v>220</v>
      </c>
    </row>
    <row r="68" spans="1:18" customHeight="1" ht="58">
      <c r="A68" s="16"/>
      <c r="B68" s="18" t="s">
        <v>194</v>
      </c>
      <c r="C68" s="17" t="s">
        <v>223</v>
      </c>
      <c r="D68" s="17"/>
      <c r="E68" s="17"/>
      <c r="F68" s="19"/>
      <c r="G68" s="20">
        <v>1.0</v>
      </c>
      <c r="H68" s="21"/>
      <c r="I68" s="21">
        <v>347.0</v>
      </c>
      <c r="J68" s="22">
        <v>112.0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224</v>
      </c>
      <c r="P68" t="s">
        <v>222</v>
      </c>
      <c r="Q68" t="s">
        <v>222</v>
      </c>
    </row>
    <row r="69" spans="1:18" customHeight="1" ht="58">
      <c r="A69" s="16"/>
      <c r="B69" s="18" t="s">
        <v>194</v>
      </c>
      <c r="C69" s="17" t="s">
        <v>226</v>
      </c>
      <c r="D69" s="17"/>
      <c r="E69" s="17"/>
      <c r="F69" s="19"/>
      <c r="G69" s="20">
        <v>1.0</v>
      </c>
      <c r="H69" s="21"/>
      <c r="I69" s="21">
        <v>347.0</v>
      </c>
      <c r="J69" s="22">
        <v>120.0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227</v>
      </c>
      <c r="P69" t="s">
        <v>225</v>
      </c>
      <c r="Q69" t="s">
        <v>225</v>
      </c>
    </row>
    <row r="70" spans="1:18" customHeight="1" ht="58">
      <c r="A70" s="16"/>
      <c r="B70" s="18" t="s">
        <v>194</v>
      </c>
      <c r="C70" s="17" t="s">
        <v>229</v>
      </c>
      <c r="D70" s="17"/>
      <c r="E70" s="17"/>
      <c r="F70" s="19"/>
      <c r="G70" s="20">
        <v>1.0</v>
      </c>
      <c r="H70" s="21"/>
      <c r="I70" s="21">
        <v>347.0</v>
      </c>
      <c r="J70" s="22">
        <v>58.0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230</v>
      </c>
      <c r="P70" t="s">
        <v>228</v>
      </c>
      <c r="Q70" t="s">
        <v>228</v>
      </c>
    </row>
    <row r="71" spans="1:18" customHeight="1" ht="58">
      <c r="A71" s="16"/>
      <c r="B71" s="18" t="s">
        <v>194</v>
      </c>
      <c r="C71" s="17" t="s">
        <v>232</v>
      </c>
      <c r="D71" s="17"/>
      <c r="E71" s="17"/>
      <c r="F71" s="19"/>
      <c r="G71" s="20">
        <v>1.0</v>
      </c>
      <c r="H71" s="21"/>
      <c r="I71" s="21">
        <v>347.0</v>
      </c>
      <c r="J71" s="22">
        <v>35.0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233</v>
      </c>
      <c r="P71" t="s">
        <v>231</v>
      </c>
      <c r="Q71" t="s">
        <v>231</v>
      </c>
    </row>
    <row r="72" spans="1:18" customHeight="1" ht="58">
      <c r="A72" s="16"/>
      <c r="B72" s="18" t="s">
        <v>194</v>
      </c>
      <c r="C72" s="17" t="s">
        <v>235</v>
      </c>
      <c r="D72" s="17"/>
      <c r="E72" s="17"/>
      <c r="F72" s="19"/>
      <c r="G72" s="20">
        <v>1.0</v>
      </c>
      <c r="H72" s="21"/>
      <c r="I72" s="21">
        <v>347.0</v>
      </c>
      <c r="J72" s="22">
        <v>112.2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236</v>
      </c>
      <c r="P72" t="s">
        <v>234</v>
      </c>
      <c r="Q72" t="s">
        <v>234</v>
      </c>
    </row>
    <row r="73" spans="1:18" customHeight="1" ht="58">
      <c r="A73" s="16"/>
      <c r="B73" s="18" t="s">
        <v>194</v>
      </c>
      <c r="C73" s="17" t="s">
        <v>238</v>
      </c>
      <c r="D73" s="17"/>
      <c r="E73" s="17"/>
      <c r="F73" s="19"/>
      <c r="G73" s="20">
        <v>1.0</v>
      </c>
      <c r="H73" s="21"/>
      <c r="I73" s="21">
        <v>347.0</v>
      </c>
      <c r="J73" s="22">
        <v>48.0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208</v>
      </c>
      <c r="P73" t="s">
        <v>237</v>
      </c>
      <c r="Q73" t="s">
        <v>237</v>
      </c>
    </row>
    <row r="74" spans="1:18" customHeight="1" ht="58">
      <c r="A74" s="16"/>
      <c r="B74" s="18" t="s">
        <v>194</v>
      </c>
      <c r="C74" s="17" t="s">
        <v>240</v>
      </c>
      <c r="D74" s="17"/>
      <c r="E74" s="17"/>
      <c r="F74" s="19"/>
      <c r="G74" s="20">
        <v>1.0</v>
      </c>
      <c r="H74" s="21"/>
      <c r="I74" s="21">
        <v>347.0</v>
      </c>
      <c r="J74" s="22">
        <v>5.0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241</v>
      </c>
      <c r="P74" t="s">
        <v>239</v>
      </c>
      <c r="Q74" t="s">
        <v>239</v>
      </c>
    </row>
    <row r="75" spans="1:18" customHeight="1" ht="58">
      <c r="A75" s="16"/>
      <c r="B75" s="18" t="s">
        <v>194</v>
      </c>
      <c r="C75" s="17" t="s">
        <v>243</v>
      </c>
      <c r="D75" s="17"/>
      <c r="E75" s="17"/>
      <c r="F75" s="19"/>
      <c r="G75" s="20">
        <v>1.0</v>
      </c>
      <c r="H75" s="21"/>
      <c r="I75" s="21">
        <v>347.0</v>
      </c>
      <c r="J75" s="22">
        <v>83.0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244</v>
      </c>
      <c r="P75" t="s">
        <v>242</v>
      </c>
      <c r="Q75" t="s">
        <v>242</v>
      </c>
    </row>
    <row r="76" spans="1:18" customHeight="1" ht="58">
      <c r="A76" s="16"/>
      <c r="B76" s="18" t="s">
        <v>194</v>
      </c>
      <c r="C76" s="17" t="s">
        <v>246</v>
      </c>
      <c r="D76" s="17"/>
      <c r="E76" s="17"/>
      <c r="F76" s="19"/>
      <c r="G76" s="20">
        <v>1.0</v>
      </c>
      <c r="H76" s="21"/>
      <c r="I76" s="21">
        <v>347.0</v>
      </c>
      <c r="J76" s="22">
        <v>81.0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247</v>
      </c>
      <c r="P76" t="s">
        <v>245</v>
      </c>
      <c r="Q76" t="s">
        <v>245</v>
      </c>
    </row>
    <row r="77" spans="1:18" customHeight="1" ht="58">
      <c r="A77" s="16"/>
      <c r="B77" s="18" t="s">
        <v>194</v>
      </c>
      <c r="C77" s="17" t="s">
        <v>249</v>
      </c>
      <c r="D77" s="17"/>
      <c r="E77" s="17"/>
      <c r="F77" s="19"/>
      <c r="G77" s="20">
        <v>1.0</v>
      </c>
      <c r="H77" s="21"/>
      <c r="I77" s="21">
        <v>347.0</v>
      </c>
      <c r="J77" s="22">
        <v>5.0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250</v>
      </c>
      <c r="P77" t="s">
        <v>248</v>
      </c>
      <c r="Q77" t="s">
        <v>248</v>
      </c>
    </row>
    <row r="78" spans="1:18" customHeight="1" ht="58">
      <c r="A78" s="16"/>
      <c r="B78" s="18" t="s">
        <v>194</v>
      </c>
      <c r="C78" s="17" t="s">
        <v>252</v>
      </c>
      <c r="D78" s="17"/>
      <c r="E78" s="17"/>
      <c r="F78" s="19"/>
      <c r="G78" s="20">
        <v>1.0</v>
      </c>
      <c r="H78" s="21"/>
      <c r="I78" s="21">
        <v>347.0</v>
      </c>
      <c r="J78" s="22">
        <v>79.0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253</v>
      </c>
      <c r="P78" t="s">
        <v>251</v>
      </c>
      <c r="Q78" t="s">
        <v>251</v>
      </c>
    </row>
    <row r="79" spans="1:18" customHeight="1" ht="58">
      <c r="A79" s="16"/>
      <c r="B79" s="18" t="s">
        <v>194</v>
      </c>
      <c r="C79" s="17" t="s">
        <v>255</v>
      </c>
      <c r="D79" s="17"/>
      <c r="E79" s="17"/>
      <c r="F79" s="19"/>
      <c r="G79" s="20">
        <v>1.0</v>
      </c>
      <c r="H79" s="21"/>
      <c r="I79" s="21">
        <v>347.0</v>
      </c>
      <c r="J79" s="22">
        <v>100.0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256</v>
      </c>
      <c r="P79" t="s">
        <v>254</v>
      </c>
      <c r="Q79" t="s">
        <v>254</v>
      </c>
    </row>
    <row r="80" spans="1:18" customHeight="1" ht="58">
      <c r="A80" s="16"/>
      <c r="B80" s="18" t="s">
        <v>194</v>
      </c>
      <c r="C80" s="17" t="s">
        <v>258</v>
      </c>
      <c r="D80" s="17"/>
      <c r="E80" s="17"/>
      <c r="F80" s="19"/>
      <c r="G80" s="20">
        <v>1.0</v>
      </c>
      <c r="H80" s="21"/>
      <c r="I80" s="21">
        <v>347.0</v>
      </c>
      <c r="J80" s="22">
        <v>66.0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259</v>
      </c>
      <c r="P80" t="s">
        <v>257</v>
      </c>
      <c r="Q80" t="s">
        <v>257</v>
      </c>
    </row>
    <row r="81" spans="1:18" customHeight="1" ht="58">
      <c r="A81" s="16"/>
      <c r="B81" s="18" t="s">
        <v>261</v>
      </c>
      <c r="C81" s="17" t="s">
        <v>262</v>
      </c>
      <c r="D81" s="17"/>
      <c r="E81" s="17"/>
      <c r="F81" s="19"/>
      <c r="G81" s="20">
        <v>1.0</v>
      </c>
      <c r="H81" s="21"/>
      <c r="I81" s="21">
        <v>693.0</v>
      </c>
      <c r="J81" s="22">
        <v>12.0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263</v>
      </c>
      <c r="P81" t="s">
        <v>260</v>
      </c>
      <c r="Q81" t="s">
        <v>260</v>
      </c>
    </row>
    <row r="82" spans="1:18" customHeight="1" ht="58">
      <c r="A82" s="16"/>
      <c r="B82" s="18" t="s">
        <v>261</v>
      </c>
      <c r="C82" s="17" t="s">
        <v>265</v>
      </c>
      <c r="D82" s="17"/>
      <c r="E82" s="17"/>
      <c r="F82" s="19"/>
      <c r="G82" s="20">
        <v>1.0</v>
      </c>
      <c r="H82" s="21"/>
      <c r="I82" s="21">
        <v>693.0</v>
      </c>
      <c r="J82" s="22">
        <v>12.0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266</v>
      </c>
      <c r="P82" t="s">
        <v>264</v>
      </c>
      <c r="Q82" t="s">
        <v>264</v>
      </c>
    </row>
    <row r="83" spans="1:18" customHeight="1" ht="58">
      <c r="A83" s="16"/>
      <c r="B83" s="18" t="s">
        <v>261</v>
      </c>
      <c r="C83" s="17" t="s">
        <v>268</v>
      </c>
      <c r="D83" s="17"/>
      <c r="E83" s="17"/>
      <c r="F83" s="19"/>
      <c r="G83" s="20">
        <v>1.0</v>
      </c>
      <c r="H83" s="21"/>
      <c r="I83" s="21">
        <v>693.0</v>
      </c>
      <c r="J83" s="22">
        <v>48.0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269</v>
      </c>
      <c r="P83" t="s">
        <v>267</v>
      </c>
      <c r="Q83" t="s">
        <v>267</v>
      </c>
    </row>
    <row r="84" spans="1:18" customHeight="1" ht="58">
      <c r="A84" s="16"/>
      <c r="B84" s="18" t="s">
        <v>261</v>
      </c>
      <c r="C84" s="17" t="s">
        <v>271</v>
      </c>
      <c r="D84" s="17"/>
      <c r="E84" s="17"/>
      <c r="F84" s="19"/>
      <c r="G84" s="20">
        <v>1.0</v>
      </c>
      <c r="H84" s="21"/>
      <c r="I84" s="21">
        <v>693.0</v>
      </c>
      <c r="J84" s="22">
        <v>14.0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272</v>
      </c>
      <c r="P84" t="s">
        <v>270</v>
      </c>
      <c r="Q84" t="s">
        <v>270</v>
      </c>
    </row>
    <row r="85" spans="1:18" customHeight="1" ht="58">
      <c r="A85" s="16"/>
      <c r="B85" s="18" t="s">
        <v>261</v>
      </c>
      <c r="C85" s="17" t="s">
        <v>274</v>
      </c>
      <c r="D85" s="17"/>
      <c r="E85" s="17"/>
      <c r="F85" s="19"/>
      <c r="G85" s="20">
        <v>1.0</v>
      </c>
      <c r="H85" s="21"/>
      <c r="I85" s="21">
        <v>693.0</v>
      </c>
      <c r="J85" s="22">
        <v>29.0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275</v>
      </c>
      <c r="P85" t="s">
        <v>273</v>
      </c>
      <c r="Q85" t="s">
        <v>273</v>
      </c>
    </row>
    <row r="86" spans="1:18" customHeight="1" ht="58">
      <c r="A86" s="16"/>
      <c r="B86" s="18" t="s">
        <v>261</v>
      </c>
      <c r="C86" s="17" t="s">
        <v>277</v>
      </c>
      <c r="D86" s="17"/>
      <c r="E86" s="17"/>
      <c r="F86" s="19"/>
      <c r="G86" s="20">
        <v>1.0</v>
      </c>
      <c r="H86" s="21"/>
      <c r="I86" s="21">
        <v>693.0</v>
      </c>
      <c r="J86" s="22">
        <v>37.0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278</v>
      </c>
      <c r="P86" t="s">
        <v>276</v>
      </c>
      <c r="Q86" t="s">
        <v>276</v>
      </c>
    </row>
    <row r="87" spans="1:18" customHeight="1" ht="58">
      <c r="A87" s="16"/>
      <c r="B87" s="18" t="s">
        <v>261</v>
      </c>
      <c r="C87" s="17" t="s">
        <v>280</v>
      </c>
      <c r="D87" s="17"/>
      <c r="E87" s="17"/>
      <c r="F87" s="19"/>
      <c r="G87" s="20">
        <v>1.0</v>
      </c>
      <c r="H87" s="21"/>
      <c r="I87" s="21">
        <v>693.0</v>
      </c>
      <c r="J87" s="22">
        <v>4.4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281</v>
      </c>
      <c r="P87" t="s">
        <v>279</v>
      </c>
      <c r="Q87" t="s">
        <v>279</v>
      </c>
    </row>
    <row r="88" spans="1:18" customHeight="1" ht="58">
      <c r="A88" s="16"/>
      <c r="B88" s="18" t="s">
        <v>261</v>
      </c>
      <c r="C88" s="17" t="s">
        <v>283</v>
      </c>
      <c r="D88" s="17"/>
      <c r="E88" s="17"/>
      <c r="F88" s="19"/>
      <c r="G88" s="20">
        <v>1.0</v>
      </c>
      <c r="H88" s="21"/>
      <c r="I88" s="21">
        <v>693.0</v>
      </c>
      <c r="J88" s="22">
        <v>8.0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284</v>
      </c>
      <c r="P88" t="s">
        <v>282</v>
      </c>
      <c r="Q88" t="s">
        <v>282</v>
      </c>
    </row>
    <row r="89" spans="1:18" customHeight="1" ht="58">
      <c r="A89" s="16"/>
      <c r="B89" s="18" t="s">
        <v>261</v>
      </c>
      <c r="C89" s="17" t="s">
        <v>286</v>
      </c>
      <c r="D89" s="17"/>
      <c r="E89" s="17"/>
      <c r="F89" s="19"/>
      <c r="G89" s="20">
        <v>1.0</v>
      </c>
      <c r="H89" s="21"/>
      <c r="I89" s="21">
        <v>693.0</v>
      </c>
      <c r="J89" s="22">
        <v>24.0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287</v>
      </c>
      <c r="P89" t="s">
        <v>285</v>
      </c>
      <c r="Q89" t="s">
        <v>285</v>
      </c>
    </row>
    <row r="90" spans="1:18" customHeight="1" ht="58">
      <c r="A90" s="16"/>
      <c r="B90" s="18" t="s">
        <v>261</v>
      </c>
      <c r="C90" s="17" t="s">
        <v>289</v>
      </c>
      <c r="D90" s="17"/>
      <c r="E90" s="17"/>
      <c r="F90" s="19"/>
      <c r="G90" s="20">
        <v>1.0</v>
      </c>
      <c r="H90" s="21"/>
      <c r="I90" s="21">
        <v>693.0</v>
      </c>
      <c r="J90" s="22">
        <v>20.0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290</v>
      </c>
      <c r="P90" t="s">
        <v>288</v>
      </c>
      <c r="Q90" t="s">
        <v>288</v>
      </c>
    </row>
    <row r="91" spans="1:18" customHeight="1" ht="58">
      <c r="A91" s="16"/>
      <c r="B91" s="18" t="s">
        <v>261</v>
      </c>
      <c r="C91" s="17" t="s">
        <v>292</v>
      </c>
      <c r="D91" s="17"/>
      <c r="E91" s="17"/>
      <c r="F91" s="19"/>
      <c r="G91" s="20">
        <v>1.0</v>
      </c>
      <c r="H91" s="21"/>
      <c r="I91" s="21">
        <v>693.0</v>
      </c>
      <c r="J91" s="22">
        <v>28.0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293</v>
      </c>
      <c r="P91" t="s">
        <v>291</v>
      </c>
      <c r="Q91" t="s">
        <v>291</v>
      </c>
    </row>
    <row r="92" spans="1:18" customHeight="1" ht="58">
      <c r="A92" s="16"/>
      <c r="B92" s="18" t="s">
        <v>261</v>
      </c>
      <c r="C92" s="17" t="s">
        <v>295</v>
      </c>
      <c r="D92" s="17"/>
      <c r="E92" s="17"/>
      <c r="F92" s="19"/>
      <c r="G92" s="20">
        <v>1.0</v>
      </c>
      <c r="H92" s="21"/>
      <c r="I92" s="21">
        <v>693.0</v>
      </c>
      <c r="J92" s="22">
        <v>19.0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296</v>
      </c>
      <c r="P92" t="s">
        <v>294</v>
      </c>
      <c r="Q92" t="s">
        <v>294</v>
      </c>
    </row>
    <row r="93" spans="1:18" customHeight="1" ht="58">
      <c r="A93" s="16"/>
      <c r="B93" s="18" t="s">
        <v>261</v>
      </c>
      <c r="C93" s="17" t="s">
        <v>298</v>
      </c>
      <c r="D93" s="17"/>
      <c r="E93" s="17"/>
      <c r="F93" s="19"/>
      <c r="G93" s="20">
        <v>1.0</v>
      </c>
      <c r="H93" s="21"/>
      <c r="I93" s="21">
        <v>693.0</v>
      </c>
      <c r="J93" s="22">
        <v>17.0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299</v>
      </c>
      <c r="P93" t="s">
        <v>297</v>
      </c>
      <c r="Q93" t="s">
        <v>297</v>
      </c>
    </row>
    <row r="94" spans="1:18" customHeight="1" ht="58">
      <c r="A94" s="16"/>
      <c r="B94" s="18" t="s">
        <v>301</v>
      </c>
      <c r="C94" s="17" t="s">
        <v>302</v>
      </c>
      <c r="D94" s="17"/>
      <c r="E94" s="17"/>
      <c r="F94" s="19"/>
      <c r="G94" s="20">
        <v>1.0</v>
      </c>
      <c r="H94" s="21"/>
      <c r="I94" s="21">
        <v>561.0</v>
      </c>
      <c r="J94" s="22">
        <v>5.0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303</v>
      </c>
      <c r="P94" t="s">
        <v>300</v>
      </c>
      <c r="Q94" t="s">
        <v>300</v>
      </c>
    </row>
    <row r="95" spans="1:18" customHeight="1" ht="58">
      <c r="A95" s="16"/>
      <c r="B95" s="18" t="s">
        <v>301</v>
      </c>
      <c r="C95" s="17" t="s">
        <v>305</v>
      </c>
      <c r="D95" s="17"/>
      <c r="E95" s="17"/>
      <c r="F95" s="19"/>
      <c r="G95" s="20">
        <v>1.0</v>
      </c>
      <c r="H95" s="21"/>
      <c r="I95" s="21">
        <v>561.0</v>
      </c>
      <c r="J95" s="22">
        <v>43.0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306</v>
      </c>
      <c r="P95" t="s">
        <v>304</v>
      </c>
      <c r="Q95" t="s">
        <v>304</v>
      </c>
    </row>
    <row r="96" spans="1:18" customHeight="1" ht="58">
      <c r="A96" s="16"/>
      <c r="B96" s="18" t="s">
        <v>308</v>
      </c>
      <c r="C96" s="17" t="s">
        <v>309</v>
      </c>
      <c r="D96" s="17"/>
      <c r="E96" s="17"/>
      <c r="F96" s="19"/>
      <c r="G96" s="20">
        <v>1.0</v>
      </c>
      <c r="H96" s="21"/>
      <c r="I96" s="21">
        <v>347.0</v>
      </c>
      <c r="J96" s="22">
        <v>133.0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310</v>
      </c>
      <c r="P96" t="s">
        <v>307</v>
      </c>
      <c r="Q96" t="s">
        <v>307</v>
      </c>
    </row>
    <row r="97" spans="1:18" customHeight="1" ht="58">
      <c r="A97" s="16"/>
      <c r="B97" s="18" t="s">
        <v>308</v>
      </c>
      <c r="C97" s="17" t="s">
        <v>312</v>
      </c>
      <c r="D97" s="17"/>
      <c r="E97" s="17"/>
      <c r="F97" s="19"/>
      <c r="G97" s="20">
        <v>1.0</v>
      </c>
      <c r="H97" s="21"/>
      <c r="I97" s="21">
        <v>347.0</v>
      </c>
      <c r="J97" s="22">
        <v>369.0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313</v>
      </c>
      <c r="P97" t="s">
        <v>311</v>
      </c>
      <c r="Q97" t="s">
        <v>311</v>
      </c>
    </row>
    <row r="98" spans="1:18" customHeight="1" ht="58">
      <c r="A98" s="16"/>
      <c r="B98" s="18" t="s">
        <v>308</v>
      </c>
      <c r="C98" s="17" t="s">
        <v>315</v>
      </c>
      <c r="D98" s="17"/>
      <c r="E98" s="17"/>
      <c r="F98" s="19"/>
      <c r="G98" s="20">
        <v>1.0</v>
      </c>
      <c r="H98" s="21"/>
      <c r="I98" s="21">
        <v>347.0</v>
      </c>
      <c r="J98" s="22">
        <v>399.0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316</v>
      </c>
      <c r="P98" t="s">
        <v>314</v>
      </c>
      <c r="Q98" t="s">
        <v>314</v>
      </c>
    </row>
    <row r="99" spans="1:18" customHeight="1" ht="58">
      <c r="A99" s="16"/>
      <c r="B99" s="18" t="s">
        <v>308</v>
      </c>
      <c r="C99" s="17" t="s">
        <v>318</v>
      </c>
      <c r="D99" s="17"/>
      <c r="E99" s="17"/>
      <c r="F99" s="19"/>
      <c r="G99" s="20">
        <v>1.0</v>
      </c>
      <c r="H99" s="21"/>
      <c r="I99" s="21">
        <v>347.0</v>
      </c>
      <c r="J99" s="22">
        <v>241.0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319</v>
      </c>
      <c r="P99" t="s">
        <v>317</v>
      </c>
      <c r="Q99" t="s">
        <v>317</v>
      </c>
    </row>
    <row r="100" spans="1:18" customHeight="1" ht="58">
      <c r="A100" s="16"/>
      <c r="B100" s="18" t="s">
        <v>308</v>
      </c>
      <c r="C100" s="17" t="s">
        <v>321</v>
      </c>
      <c r="D100" s="17"/>
      <c r="E100" s="17"/>
      <c r="F100" s="19"/>
      <c r="G100" s="20">
        <v>1.0</v>
      </c>
      <c r="H100" s="21"/>
      <c r="I100" s="21">
        <v>347.0</v>
      </c>
      <c r="J100" s="22">
        <v>12.0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322</v>
      </c>
      <c r="P100" t="s">
        <v>320</v>
      </c>
      <c r="Q100" t="s">
        <v>320</v>
      </c>
    </row>
    <row r="101" spans="1:18" customHeight="1" ht="58">
      <c r="A101" s="16"/>
      <c r="B101" s="18" t="s">
        <v>308</v>
      </c>
      <c r="C101" s="17" t="s">
        <v>324</v>
      </c>
      <c r="D101" s="17"/>
      <c r="E101" s="17"/>
      <c r="F101" s="19"/>
      <c r="G101" s="20">
        <v>1.0</v>
      </c>
      <c r="H101" s="21"/>
      <c r="I101" s="21">
        <v>347.0</v>
      </c>
      <c r="J101" s="22">
        <v>118.0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325</v>
      </c>
      <c r="P101" t="s">
        <v>323</v>
      </c>
      <c r="Q101" t="s">
        <v>323</v>
      </c>
    </row>
    <row r="102" spans="1:18" customHeight="1" ht="58">
      <c r="A102" s="16"/>
      <c r="B102" s="18" t="s">
        <v>308</v>
      </c>
      <c r="C102" s="17" t="s">
        <v>327</v>
      </c>
      <c r="D102" s="17"/>
      <c r="E102" s="17"/>
      <c r="F102" s="19"/>
      <c r="G102" s="20">
        <v>1.0</v>
      </c>
      <c r="H102" s="21"/>
      <c r="I102" s="21">
        <v>347.0</v>
      </c>
      <c r="J102" s="22">
        <v>190.0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328</v>
      </c>
      <c r="P102" t="s">
        <v>326</v>
      </c>
      <c r="Q102" t="s">
        <v>326</v>
      </c>
    </row>
    <row r="103" spans="1:18" customHeight="1" ht="58">
      <c r="A103" s="16"/>
      <c r="B103" s="18" t="s">
        <v>308</v>
      </c>
      <c r="C103" s="17" t="s">
        <v>330</v>
      </c>
      <c r="D103" s="17"/>
      <c r="E103" s="17"/>
      <c r="F103" s="19"/>
      <c r="G103" s="20">
        <v>1.0</v>
      </c>
      <c r="H103" s="21"/>
      <c r="I103" s="21">
        <v>347.0</v>
      </c>
      <c r="J103" s="22">
        <v>40.0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331</v>
      </c>
      <c r="P103" t="s">
        <v>329</v>
      </c>
      <c r="Q103" t="s">
        <v>329</v>
      </c>
    </row>
    <row r="104" spans="1:18" customHeight="1" ht="58">
      <c r="A104" s="16"/>
      <c r="B104" s="18" t="s">
        <v>308</v>
      </c>
      <c r="C104" s="17" t="s">
        <v>333</v>
      </c>
      <c r="D104" s="17"/>
      <c r="E104" s="17"/>
      <c r="F104" s="19"/>
      <c r="G104" s="20">
        <v>1.0</v>
      </c>
      <c r="H104" s="21"/>
      <c r="I104" s="21">
        <v>347.0</v>
      </c>
      <c r="J104" s="22">
        <v>5.0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334</v>
      </c>
      <c r="P104" t="s">
        <v>332</v>
      </c>
      <c r="Q104" t="s">
        <v>332</v>
      </c>
    </row>
    <row r="105" spans="1:18" customHeight="1" ht="58">
      <c r="A105" s="16"/>
      <c r="B105" s="18" t="s">
        <v>336</v>
      </c>
      <c r="C105" s="17" t="s">
        <v>337</v>
      </c>
      <c r="D105" s="17"/>
      <c r="E105" s="17"/>
      <c r="F105" s="19"/>
      <c r="G105" s="20">
        <v>1.0</v>
      </c>
      <c r="H105" s="21"/>
      <c r="I105" s="21">
        <v>122.0</v>
      </c>
      <c r="J105" s="22">
        <v>10.0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338</v>
      </c>
      <c r="P105" t="s">
        <v>335</v>
      </c>
      <c r="Q105" t="s">
        <v>335</v>
      </c>
    </row>
    <row r="106" spans="1:18" customHeight="1" ht="58">
      <c r="A106" s="16"/>
      <c r="B106" s="18" t="s">
        <v>336</v>
      </c>
      <c r="C106" s="17" t="s">
        <v>340</v>
      </c>
      <c r="D106" s="17"/>
      <c r="E106" s="17"/>
      <c r="F106" s="19"/>
      <c r="G106" s="20">
        <v>1.0</v>
      </c>
      <c r="H106" s="21"/>
      <c r="I106" s="21">
        <v>122.0</v>
      </c>
      <c r="J106" s="22">
        <v>7.0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341</v>
      </c>
      <c r="P106" t="s">
        <v>339</v>
      </c>
      <c r="Q106" t="s">
        <v>339</v>
      </c>
    </row>
    <row r="107" spans="1:18" customHeight="1" ht="58">
      <c r="A107" s="16"/>
      <c r="B107" s="18" t="s">
        <v>343</v>
      </c>
      <c r="C107" s="17" t="s">
        <v>344</v>
      </c>
      <c r="D107" s="17"/>
      <c r="E107" s="17"/>
      <c r="F107" s="19"/>
      <c r="G107" s="20">
        <v>1.0</v>
      </c>
      <c r="H107" s="21"/>
      <c r="I107" s="21">
        <v>111.0</v>
      </c>
      <c r="J107" s="22">
        <v>64.0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345</v>
      </c>
      <c r="P107" t="s">
        <v>342</v>
      </c>
      <c r="Q107" t="s">
        <v>342</v>
      </c>
    </row>
    <row r="108" spans="1:18" customHeight="1" ht="58">
      <c r="A108" s="16"/>
      <c r="B108" s="18" t="s">
        <v>343</v>
      </c>
      <c r="C108" s="17" t="s">
        <v>347</v>
      </c>
      <c r="D108" s="17"/>
      <c r="E108" s="17"/>
      <c r="F108" s="19"/>
      <c r="G108" s="20">
        <v>1.0</v>
      </c>
      <c r="H108" s="21"/>
      <c r="I108" s="21">
        <v>111.0</v>
      </c>
      <c r="J108" s="22">
        <v>27.0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348</v>
      </c>
      <c r="P108" t="s">
        <v>346</v>
      </c>
      <c r="Q108" t="s">
        <v>346</v>
      </c>
    </row>
    <row r="109" spans="1:18" customHeight="1" ht="58">
      <c r="A109" s="16"/>
      <c r="B109" s="18" t="s">
        <v>343</v>
      </c>
      <c r="C109" s="17" t="s">
        <v>350</v>
      </c>
      <c r="D109" s="17"/>
      <c r="E109" s="17"/>
      <c r="F109" s="19"/>
      <c r="G109" s="20">
        <v>1.0</v>
      </c>
      <c r="H109" s="21"/>
      <c r="I109" s="21">
        <v>111.0</v>
      </c>
      <c r="J109" s="22">
        <v>74.0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351</v>
      </c>
      <c r="P109" t="s">
        <v>349</v>
      </c>
      <c r="Q109" t="s">
        <v>349</v>
      </c>
    </row>
    <row r="110" spans="1:18" customHeight="1" ht="58">
      <c r="A110" s="16"/>
      <c r="B110" s="18" t="s">
        <v>343</v>
      </c>
      <c r="C110" s="17" t="s">
        <v>353</v>
      </c>
      <c r="D110" s="17"/>
      <c r="E110" s="17"/>
      <c r="F110" s="19"/>
      <c r="G110" s="20">
        <v>1.0</v>
      </c>
      <c r="H110" s="21"/>
      <c r="I110" s="21">
        <v>111.0</v>
      </c>
      <c r="J110" s="22">
        <v>70.0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354</v>
      </c>
      <c r="P110" t="s">
        <v>352</v>
      </c>
      <c r="Q110" t="s">
        <v>352</v>
      </c>
    </row>
    <row r="111" spans="1:18" customHeight="1" ht="58">
      <c r="A111" s="16"/>
      <c r="B111" s="18" t="s">
        <v>343</v>
      </c>
      <c r="C111" s="17" t="s">
        <v>356</v>
      </c>
      <c r="D111" s="17"/>
      <c r="E111" s="17"/>
      <c r="F111" s="19"/>
      <c r="G111" s="20">
        <v>1.0</v>
      </c>
      <c r="H111" s="21"/>
      <c r="I111" s="21">
        <v>111.0</v>
      </c>
      <c r="J111" s="22">
        <v>72.0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357</v>
      </c>
      <c r="P111" t="s">
        <v>355</v>
      </c>
      <c r="Q111" t="s">
        <v>355</v>
      </c>
    </row>
    <row r="112" spans="1:18" customHeight="1" ht="58">
      <c r="A112" s="16"/>
      <c r="B112" s="18" t="s">
        <v>343</v>
      </c>
      <c r="C112" s="17" t="s">
        <v>359</v>
      </c>
      <c r="D112" s="17"/>
      <c r="E112" s="17"/>
      <c r="F112" s="19"/>
      <c r="G112" s="20">
        <v>1.0</v>
      </c>
      <c r="H112" s="21"/>
      <c r="I112" s="21">
        <v>111.0</v>
      </c>
      <c r="J112" s="22">
        <v>68.0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345</v>
      </c>
      <c r="P112" t="s">
        <v>358</v>
      </c>
      <c r="Q112" t="s">
        <v>358</v>
      </c>
    </row>
    <row r="113" spans="1:18" customHeight="1" ht="58">
      <c r="A113" s="16"/>
      <c r="B113" s="18" t="s">
        <v>343</v>
      </c>
      <c r="C113" s="17" t="s">
        <v>361</v>
      </c>
      <c r="D113" s="17"/>
      <c r="E113" s="17"/>
      <c r="F113" s="19"/>
      <c r="G113" s="20">
        <v>1.0</v>
      </c>
      <c r="H113" s="21"/>
      <c r="I113" s="21">
        <v>111.0</v>
      </c>
      <c r="J113" s="22">
        <v>17.0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362</v>
      </c>
      <c r="P113" t="s">
        <v>360</v>
      </c>
      <c r="Q113" t="s">
        <v>360</v>
      </c>
    </row>
    <row r="114" spans="1:18" customHeight="1" ht="58">
      <c r="A114" s="16"/>
      <c r="B114" s="18" t="s">
        <v>364</v>
      </c>
      <c r="C114" s="17" t="s">
        <v>365</v>
      </c>
      <c r="D114" s="17"/>
      <c r="E114" s="17"/>
      <c r="F114" s="19"/>
      <c r="G114" s="20">
        <v>1.0</v>
      </c>
      <c r="H114" s="21"/>
      <c r="I114" s="21">
        <v>101.0</v>
      </c>
      <c r="J114" s="22">
        <v>64.0</v>
      </c>
      <c r="K114" s="50"/>
      <c r="L114" s="21" t="str">
        <f>IF(K114&gt;0,K114*I114,"")</f>
      </c>
      <c r="M114" s="52"/>
      <c r="N114" t="str">
        <f>IF(K114&gt;0,COUNTIF($K$7:K114,"&gt;0"),"")</f>
      </c>
      <c r="P114" t="s">
        <v>363</v>
      </c>
      <c r="Q114" t="s">
        <v>363</v>
      </c>
    </row>
    <row r="115" spans="1:18" customHeight="1" ht="58">
      <c r="A115" s="16"/>
      <c r="B115" s="18" t="s">
        <v>367</v>
      </c>
      <c r="C115" s="17" t="s">
        <v>368</v>
      </c>
      <c r="D115" s="17"/>
      <c r="E115" s="17"/>
      <c r="F115" s="19"/>
      <c r="G115" s="20">
        <v>1.0</v>
      </c>
      <c r="H115" s="21"/>
      <c r="I115" s="21">
        <v>73.0</v>
      </c>
      <c r="J115" s="22">
        <v>72.0</v>
      </c>
      <c r="K115" s="50"/>
      <c r="L115" s="21" t="str">
        <f>IF(K115&gt;0,K115*I115,"")</f>
      </c>
      <c r="M115" s="52"/>
      <c r="N115" t="str">
        <f>IF(K115&gt;0,COUNTIF($K$7:K115,"&gt;0"),"")</f>
      </c>
      <c r="P115" t="s">
        <v>366</v>
      </c>
      <c r="Q115" t="s">
        <v>366</v>
      </c>
    </row>
    <row r="116" spans="1:18" customHeight="1" ht="58">
      <c r="A116" s="16"/>
      <c r="B116" s="18" t="s">
        <v>367</v>
      </c>
      <c r="C116" s="17" t="s">
        <v>370</v>
      </c>
      <c r="D116" s="17"/>
      <c r="E116" s="17"/>
      <c r="F116" s="19"/>
      <c r="G116" s="20">
        <v>1.0</v>
      </c>
      <c r="H116" s="21"/>
      <c r="I116" s="21">
        <v>73.0</v>
      </c>
      <c r="J116" s="22">
        <v>120.0</v>
      </c>
      <c r="K116" s="50"/>
      <c r="L116" s="21" t="str">
        <f>IF(K116&gt;0,K116*I116,"")</f>
      </c>
      <c r="M116" s="52"/>
      <c r="N116" t="str">
        <f>IF(K116&gt;0,COUNTIF($K$7:K116,"&gt;0"),"")</f>
      </c>
      <c r="P116" t="s">
        <v>369</v>
      </c>
      <c r="Q116" t="s">
        <v>369</v>
      </c>
    </row>
    <row r="117" spans="1:18" customHeight="1" ht="58">
      <c r="A117" s="16"/>
      <c r="B117" s="18" t="s">
        <v>367</v>
      </c>
      <c r="C117" s="17" t="s">
        <v>372</v>
      </c>
      <c r="D117" s="17"/>
      <c r="E117" s="17"/>
      <c r="F117" s="19"/>
      <c r="G117" s="20">
        <v>1.0</v>
      </c>
      <c r="H117" s="21"/>
      <c r="I117" s="21">
        <v>73.0</v>
      </c>
      <c r="J117" s="22">
        <v>72.0</v>
      </c>
      <c r="K117" s="50"/>
      <c r="L117" s="21" t="str">
        <f>IF(K117&gt;0,K117*I117,"")</f>
      </c>
      <c r="M117" s="52"/>
      <c r="N117" t="str">
        <f>IF(K117&gt;0,COUNTIF($K$7:K117,"&gt;0"),"")</f>
      </c>
      <c r="P117" t="s">
        <v>371</v>
      </c>
      <c r="Q117" t="s">
        <v>371</v>
      </c>
    </row>
    <row r="118" spans="1:18" customHeight="1" ht="58">
      <c r="A118" s="16"/>
      <c r="B118" s="18" t="s">
        <v>367</v>
      </c>
      <c r="C118" s="17" t="s">
        <v>374</v>
      </c>
      <c r="D118" s="17"/>
      <c r="E118" s="17"/>
      <c r="F118" s="19"/>
      <c r="G118" s="20">
        <v>1.0</v>
      </c>
      <c r="H118" s="21"/>
      <c r="I118" s="21">
        <v>73.0</v>
      </c>
      <c r="J118" s="22">
        <v>120.0</v>
      </c>
      <c r="K118" s="50"/>
      <c r="L118" s="21" t="str">
        <f>IF(K118&gt;0,K118*I118,"")</f>
      </c>
      <c r="M118" s="52"/>
      <c r="N118" t="str">
        <f>IF(K118&gt;0,COUNTIF($K$7:K118,"&gt;0"),"")</f>
      </c>
      <c r="P118" t="s">
        <v>373</v>
      </c>
      <c r="Q118" t="s">
        <v>373</v>
      </c>
    </row>
    <row r="119" spans="1:18" customHeight="1" ht="58">
      <c r="A119" s="16"/>
      <c r="B119" s="18" t="s">
        <v>367</v>
      </c>
      <c r="C119" s="17" t="s">
        <v>376</v>
      </c>
      <c r="D119" s="17"/>
      <c r="E119" s="17"/>
      <c r="F119" s="19"/>
      <c r="G119" s="20">
        <v>1.0</v>
      </c>
      <c r="H119" s="21"/>
      <c r="I119" s="21">
        <v>73.0</v>
      </c>
      <c r="J119" s="22">
        <v>72.0</v>
      </c>
      <c r="K119" s="50"/>
      <c r="L119" s="21" t="str">
        <f>IF(K119&gt;0,K119*I119,"")</f>
      </c>
      <c r="M119" s="52"/>
      <c r="N119" t="str">
        <f>IF(K119&gt;0,COUNTIF($K$7:K119,"&gt;0"),"")</f>
      </c>
      <c r="P119" t="s">
        <v>375</v>
      </c>
      <c r="Q119" t="s">
        <v>375</v>
      </c>
    </row>
    <row r="120" spans="1:18" customHeight="1" ht="58">
      <c r="A120" s="16"/>
      <c r="B120" s="18" t="s">
        <v>367</v>
      </c>
      <c r="C120" s="17" t="s">
        <v>378</v>
      </c>
      <c r="D120" s="17"/>
      <c r="E120" s="17"/>
      <c r="F120" s="19"/>
      <c r="G120" s="20">
        <v>1.0</v>
      </c>
      <c r="H120" s="21"/>
      <c r="I120" s="21">
        <v>73.0</v>
      </c>
      <c r="J120" s="22">
        <v>120.0</v>
      </c>
      <c r="K120" s="50"/>
      <c r="L120" s="21" t="str">
        <f>IF(K120&gt;0,K120*I120,"")</f>
      </c>
      <c r="M120" s="52"/>
      <c r="N120" t="str">
        <f>IF(K120&gt;0,COUNTIF($K$7:K120,"&gt;0"),"")</f>
      </c>
      <c r="P120" t="s">
        <v>377</v>
      </c>
      <c r="Q120" t="s">
        <v>377</v>
      </c>
    </row>
    <row r="121" spans="1:18" customHeight="1" ht="58">
      <c r="A121" s="16"/>
      <c r="B121" s="18" t="s">
        <v>367</v>
      </c>
      <c r="C121" s="17" t="s">
        <v>380</v>
      </c>
      <c r="D121" s="17"/>
      <c r="E121" s="17"/>
      <c r="F121" s="19"/>
      <c r="G121" s="20">
        <v>1.0</v>
      </c>
      <c r="H121" s="21"/>
      <c r="I121" s="21">
        <v>73.0</v>
      </c>
      <c r="J121" s="22">
        <v>120.0</v>
      </c>
      <c r="K121" s="50"/>
      <c r="L121" s="21" t="str">
        <f>IF(K121&gt;0,K121*I121,"")</f>
      </c>
      <c r="M121" s="52"/>
      <c r="N121" t="str">
        <f>IF(K121&gt;0,COUNTIF($K$7:K121,"&gt;0"),"")</f>
      </c>
      <c r="P121" t="s">
        <v>379</v>
      </c>
      <c r="Q121" t="s">
        <v>379</v>
      </c>
    </row>
    <row r="122" spans="1:18" customHeight="1" ht="58">
      <c r="A122" s="16"/>
      <c r="B122" s="18" t="s">
        <v>367</v>
      </c>
      <c r="C122" s="17" t="s">
        <v>382</v>
      </c>
      <c r="D122" s="17"/>
      <c r="E122" s="17"/>
      <c r="F122" s="19"/>
      <c r="G122" s="20">
        <v>1.0</v>
      </c>
      <c r="H122" s="21"/>
      <c r="I122" s="21">
        <v>73.0</v>
      </c>
      <c r="J122" s="22">
        <v>120.0</v>
      </c>
      <c r="K122" s="50"/>
      <c r="L122" s="21" t="str">
        <f>IF(K122&gt;0,K122*I122,"")</f>
      </c>
      <c r="M122" s="52"/>
      <c r="N122" t="str">
        <f>IF(K122&gt;0,COUNTIF($K$7:K122,"&gt;0"),"")</f>
      </c>
      <c r="P122" t="s">
        <v>381</v>
      </c>
      <c r="Q122" t="s">
        <v>381</v>
      </c>
    </row>
    <row r="123" spans="1:18" customHeight="1" ht="58">
      <c r="A123" s="16"/>
      <c r="B123" s="18" t="s">
        <v>367</v>
      </c>
      <c r="C123" s="17" t="s">
        <v>384</v>
      </c>
      <c r="D123" s="17"/>
      <c r="E123" s="17"/>
      <c r="F123" s="19"/>
      <c r="G123" s="20">
        <v>1.0</v>
      </c>
      <c r="H123" s="21"/>
      <c r="I123" s="21">
        <v>73.0</v>
      </c>
      <c r="J123" s="22">
        <v>72.0</v>
      </c>
      <c r="K123" s="50"/>
      <c r="L123" s="21" t="str">
        <f>IF(K123&gt;0,K123*I123,"")</f>
      </c>
      <c r="M123" s="52"/>
      <c r="N123" t="str">
        <f>IF(K123&gt;0,COUNTIF($K$7:K123,"&gt;0"),"")</f>
      </c>
      <c r="P123" t="s">
        <v>383</v>
      </c>
      <c r="Q123" t="s">
        <v>383</v>
      </c>
    </row>
    <row r="124" spans="1:18" customHeight="1" ht="58">
      <c r="A124" s="16"/>
      <c r="B124" s="18" t="s">
        <v>386</v>
      </c>
      <c r="C124" s="17" t="s">
        <v>387</v>
      </c>
      <c r="D124" s="17"/>
      <c r="E124" s="17"/>
      <c r="F124" s="19"/>
      <c r="G124" s="20">
        <v>1.0</v>
      </c>
      <c r="H124" s="21"/>
      <c r="I124" s="21">
        <v>249.0</v>
      </c>
      <c r="J124" s="22">
        <v>3.0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388</v>
      </c>
      <c r="P124" t="s">
        <v>385</v>
      </c>
      <c r="Q124" t="s">
        <v>385</v>
      </c>
    </row>
    <row r="125" spans="1:18" customHeight="1" ht="58">
      <c r="A125" s="16"/>
      <c r="B125" s="18" t="s">
        <v>386</v>
      </c>
      <c r="C125" s="17" t="s">
        <v>390</v>
      </c>
      <c r="D125" s="17"/>
      <c r="E125" s="17"/>
      <c r="F125" s="19"/>
      <c r="G125" s="20">
        <v>1.0</v>
      </c>
      <c r="H125" s="21"/>
      <c r="I125" s="21">
        <v>249.0</v>
      </c>
      <c r="J125" s="22">
        <v>1.0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391</v>
      </c>
      <c r="P125" t="s">
        <v>389</v>
      </c>
      <c r="Q125" t="s">
        <v>389</v>
      </c>
    </row>
    <row r="126" spans="1:18" customHeight="1" ht="58">
      <c r="A126" s="16"/>
      <c r="B126" s="18" t="s">
        <v>386</v>
      </c>
      <c r="C126" s="17" t="s">
        <v>393</v>
      </c>
      <c r="D126" s="17"/>
      <c r="E126" s="17"/>
      <c r="F126" s="19"/>
      <c r="G126" s="20">
        <v>1.0</v>
      </c>
      <c r="H126" s="21"/>
      <c r="I126" s="21">
        <v>249.0</v>
      </c>
      <c r="J126" s="22">
        <v>7.0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394</v>
      </c>
      <c r="P126" t="s">
        <v>392</v>
      </c>
      <c r="Q126" t="s">
        <v>392</v>
      </c>
    </row>
    <row r="127" spans="1:18" customHeight="1" ht="58">
      <c r="A127" s="16"/>
      <c r="B127" s="18" t="s">
        <v>396</v>
      </c>
      <c r="C127" s="17" t="s">
        <v>397</v>
      </c>
      <c r="D127" s="17" t="s">
        <v>398</v>
      </c>
      <c r="E127" s="17" t="s">
        <v>399</v>
      </c>
      <c r="F127" s="19"/>
      <c r="G127" s="20">
        <v>1.0</v>
      </c>
      <c r="H127" s="21"/>
      <c r="I127" s="21">
        <v>457.0</v>
      </c>
      <c r="J127" s="22">
        <v>5.0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400</v>
      </c>
      <c r="P127" t="s">
        <v>395</v>
      </c>
      <c r="Q127" t="s">
        <v>395</v>
      </c>
    </row>
    <row r="128" spans="1:18" customHeight="1" ht="58">
      <c r="A128" s="16"/>
      <c r="B128" s="18" t="s">
        <v>402</v>
      </c>
      <c r="C128" s="17" t="s">
        <v>397</v>
      </c>
      <c r="D128" s="17"/>
      <c r="E128" s="17" t="s">
        <v>403</v>
      </c>
      <c r="F128" s="19"/>
      <c r="G128" s="20">
        <v>1.0</v>
      </c>
      <c r="H128" s="21"/>
      <c r="I128" s="21"/>
      <c r="J128" s="22">
        <v>53.0</v>
      </c>
      <c r="K128" s="50"/>
      <c r="L128" s="21" t="str">
        <f>IF(K128&gt;0,"по запросу","")</f>
      </c>
      <c r="M128" s="52"/>
      <c r="N128" t="str">
        <f>IF(K128&gt;0,COUNTIF($K$7:K128,"&gt;0"),"")</f>
      </c>
      <c r="O128" t="s">
        <v>404</v>
      </c>
      <c r="P128" t="s">
        <v>401</v>
      </c>
      <c r="Q128" t="s">
        <v>401</v>
      </c>
    </row>
    <row r="129" spans="1:18" customHeight="1" ht="58">
      <c r="A129" s="16"/>
      <c r="B129" s="18" t="s">
        <v>402</v>
      </c>
      <c r="C129" s="17" t="s">
        <v>397</v>
      </c>
      <c r="D129" s="17"/>
      <c r="E129" s="17" t="s">
        <v>406</v>
      </c>
      <c r="F129" s="19"/>
      <c r="G129" s="20">
        <v>1.0</v>
      </c>
      <c r="H129" s="21"/>
      <c r="I129" s="21"/>
      <c r="J129" s="22">
        <v>64.0</v>
      </c>
      <c r="K129" s="50"/>
      <c r="L129" s="21" t="str">
        <f>IF(K129&gt;0,"по запросу","")</f>
      </c>
      <c r="M129" s="52"/>
      <c r="N129" t="str">
        <f>IF(K129&gt;0,COUNTIF($K$7:K129,"&gt;0"),"")</f>
      </c>
      <c r="O129" t="s">
        <v>407</v>
      </c>
      <c r="P129" t="s">
        <v>405</v>
      </c>
      <c r="Q129" t="s">
        <v>405</v>
      </c>
    </row>
    <row r="130" spans="1:18" customHeight="1" ht="58">
      <c r="A130" s="16"/>
      <c r="B130" s="18" t="s">
        <v>402</v>
      </c>
      <c r="C130" s="17" t="s">
        <v>397</v>
      </c>
      <c r="D130" s="17"/>
      <c r="E130" s="17" t="s">
        <v>409</v>
      </c>
      <c r="F130" s="19"/>
      <c r="G130" s="20">
        <v>1.0</v>
      </c>
      <c r="H130" s="21"/>
      <c r="I130" s="21"/>
      <c r="J130" s="22">
        <v>57.0</v>
      </c>
      <c r="K130" s="50"/>
      <c r="L130" s="21" t="str">
        <f>IF(K130&gt;0,"по запросу","")</f>
      </c>
      <c r="M130" s="52"/>
      <c r="N130" t="str">
        <f>IF(K130&gt;0,COUNTIF($K$7:K130,"&gt;0"),"")</f>
      </c>
      <c r="O130" t="s">
        <v>410</v>
      </c>
      <c r="P130" t="s">
        <v>408</v>
      </c>
      <c r="Q130" t="s">
        <v>408</v>
      </c>
    </row>
    <row r="131" spans="1:18" customHeight="1" ht="58">
      <c r="A131" s="16"/>
      <c r="B131" s="18" t="s">
        <v>412</v>
      </c>
      <c r="C131" s="17" t="s">
        <v>397</v>
      </c>
      <c r="D131" s="17" t="s">
        <v>413</v>
      </c>
      <c r="E131" s="17" t="s">
        <v>414</v>
      </c>
      <c r="F131" s="19"/>
      <c r="G131" s="20">
        <v>1.0</v>
      </c>
      <c r="H131" s="21"/>
      <c r="I131" s="21">
        <v>636.0</v>
      </c>
      <c r="J131" s="22">
        <v>13.0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415</v>
      </c>
      <c r="P131" t="s">
        <v>411</v>
      </c>
      <c r="Q131" t="s">
        <v>411</v>
      </c>
    </row>
    <row r="132" spans="1:18" customHeight="1" ht="58">
      <c r="A132" s="16"/>
      <c r="B132" s="18" t="s">
        <v>412</v>
      </c>
      <c r="C132" s="17" t="s">
        <v>397</v>
      </c>
      <c r="D132" s="17" t="s">
        <v>417</v>
      </c>
      <c r="E132" s="17" t="s">
        <v>414</v>
      </c>
      <c r="F132" s="19"/>
      <c r="G132" s="20">
        <v>1.0</v>
      </c>
      <c r="H132" s="21"/>
      <c r="I132" s="21">
        <v>636.0</v>
      </c>
      <c r="J132" s="22">
        <v>16.0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418</v>
      </c>
      <c r="P132" t="s">
        <v>416</v>
      </c>
      <c r="Q132" t="s">
        <v>416</v>
      </c>
    </row>
    <row r="133" spans="1:18" customHeight="1" ht="58">
      <c r="A133" s="16"/>
      <c r="B133" s="18" t="s">
        <v>420</v>
      </c>
      <c r="C133" s="17" t="s">
        <v>397</v>
      </c>
      <c r="D133" s="17" t="s">
        <v>421</v>
      </c>
      <c r="E133" s="17" t="s">
        <v>422</v>
      </c>
      <c r="F133" s="19"/>
      <c r="G133" s="20">
        <v>1.0</v>
      </c>
      <c r="H133" s="21"/>
      <c r="I133" s="21"/>
      <c r="J133" s="22">
        <v>24.0</v>
      </c>
      <c r="K133" s="50"/>
      <c r="L133" s="21" t="str">
        <f>IF(K133&gt;0,"по запросу","")</f>
      </c>
      <c r="M133" s="52"/>
      <c r="N133" t="str">
        <f>IF(K133&gt;0,COUNTIF($K$7:K133,"&gt;0"),"")</f>
      </c>
      <c r="O133" t="s">
        <v>423</v>
      </c>
      <c r="P133" t="s">
        <v>419</v>
      </c>
      <c r="Q133" t="s">
        <v>419</v>
      </c>
    </row>
    <row r="134" spans="1:18" customHeight="1" ht="58">
      <c r="A134" s="16"/>
      <c r="B134" s="18" t="s">
        <v>425</v>
      </c>
      <c r="C134" s="17" t="s">
        <v>397</v>
      </c>
      <c r="D134" s="17" t="s">
        <v>426</v>
      </c>
      <c r="E134" s="17" t="s">
        <v>427</v>
      </c>
      <c r="F134" s="19"/>
      <c r="G134" s="20">
        <v>1.0</v>
      </c>
      <c r="H134" s="21"/>
      <c r="I134" s="21">
        <v>850.0</v>
      </c>
      <c r="J134" s="22">
        <v>6.0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428</v>
      </c>
      <c r="P134" t="s">
        <v>424</v>
      </c>
      <c r="Q134" t="s">
        <v>424</v>
      </c>
    </row>
    <row r="135" spans="1:18" customHeight="1" ht="58">
      <c r="A135" s="16"/>
      <c r="B135" s="18" t="s">
        <v>430</v>
      </c>
      <c r="C135" s="17" t="s">
        <v>397</v>
      </c>
      <c r="D135" s="17" t="s">
        <v>431</v>
      </c>
      <c r="E135" s="17" t="s">
        <v>432</v>
      </c>
      <c r="F135" s="19"/>
      <c r="G135" s="20">
        <v>1.0</v>
      </c>
      <c r="H135" s="21"/>
      <c r="I135" s="21">
        <v>843.0</v>
      </c>
      <c r="J135" s="22">
        <v>5.0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433</v>
      </c>
      <c r="P135" t="s">
        <v>429</v>
      </c>
      <c r="Q135" t="s">
        <v>429</v>
      </c>
    </row>
    <row r="136" spans="1:18" customHeight="1" ht="58">
      <c r="A136" s="16"/>
      <c r="B136" s="18" t="s">
        <v>430</v>
      </c>
      <c r="C136" s="17" t="s">
        <v>397</v>
      </c>
      <c r="D136" s="17" t="s">
        <v>435</v>
      </c>
      <c r="E136" s="17" t="s">
        <v>432</v>
      </c>
      <c r="F136" s="19"/>
      <c r="G136" s="20">
        <v>1.0</v>
      </c>
      <c r="H136" s="21"/>
      <c r="I136" s="21">
        <v>843.0</v>
      </c>
      <c r="J136" s="22">
        <v>2.0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436</v>
      </c>
      <c r="P136" t="s">
        <v>434</v>
      </c>
      <c r="Q136" t="s">
        <v>434</v>
      </c>
    </row>
    <row r="137" spans="1:18" customHeight="1" ht="58">
      <c r="A137" s="16"/>
      <c r="B137" s="18" t="s">
        <v>438</v>
      </c>
      <c r="C137" s="17" t="s">
        <v>397</v>
      </c>
      <c r="D137" s="17" t="s">
        <v>439</v>
      </c>
      <c r="E137" s="17" t="s">
        <v>440</v>
      </c>
      <c r="F137" s="19"/>
      <c r="G137" s="20">
        <v>1.0</v>
      </c>
      <c r="H137" s="21"/>
      <c r="I137" s="21">
        <v>578.0</v>
      </c>
      <c r="J137" s="22">
        <v>1.0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441</v>
      </c>
      <c r="P137" t="s">
        <v>437</v>
      </c>
      <c r="Q137" t="s">
        <v>437</v>
      </c>
    </row>
    <row r="138" spans="1:18" customHeight="1" ht="58">
      <c r="A138" s="16"/>
      <c r="B138" s="18" t="s">
        <v>438</v>
      </c>
      <c r="C138" s="17" t="s">
        <v>397</v>
      </c>
      <c r="D138" s="17" t="s">
        <v>443</v>
      </c>
      <c r="E138" s="17" t="s">
        <v>440</v>
      </c>
      <c r="F138" s="19"/>
      <c r="G138" s="20">
        <v>1.0</v>
      </c>
      <c r="H138" s="21"/>
      <c r="I138" s="21">
        <v>439.0</v>
      </c>
      <c r="J138" s="22">
        <v>51.0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444</v>
      </c>
      <c r="P138" t="s">
        <v>442</v>
      </c>
      <c r="Q138" t="s">
        <v>442</v>
      </c>
    </row>
    <row r="139" spans="1:18" customHeight="1" ht="58">
      <c r="A139" s="16"/>
      <c r="B139" s="18" t="s">
        <v>446</v>
      </c>
      <c r="C139" s="17" t="s">
        <v>397</v>
      </c>
      <c r="D139" s="17" t="s">
        <v>447</v>
      </c>
      <c r="E139" s="17" t="s">
        <v>448</v>
      </c>
      <c r="F139" s="19"/>
      <c r="G139" s="20">
        <v>1.0</v>
      </c>
      <c r="H139" s="21"/>
      <c r="I139" s="21"/>
      <c r="J139" s="22">
        <v>4.0</v>
      </c>
      <c r="K139" s="50"/>
      <c r="L139" s="21" t="str">
        <f>IF(K139&gt;0,"по запросу","")</f>
      </c>
      <c r="M139" s="52"/>
      <c r="N139" t="str">
        <f>IF(K139&gt;0,COUNTIF($K$7:K139,"&gt;0"),"")</f>
      </c>
      <c r="O139" t="s">
        <v>449</v>
      </c>
      <c r="P139" t="s">
        <v>445</v>
      </c>
      <c r="Q139" t="s">
        <v>445</v>
      </c>
    </row>
    <row r="140" spans="1:18" customHeight="1" ht="58">
      <c r="A140" s="16"/>
      <c r="B140" s="18" t="s">
        <v>446</v>
      </c>
      <c r="C140" s="17" t="s">
        <v>397</v>
      </c>
      <c r="D140" s="17" t="s">
        <v>451</v>
      </c>
      <c r="E140" s="17" t="s">
        <v>448</v>
      </c>
      <c r="F140" s="19"/>
      <c r="G140" s="20">
        <v>1.0</v>
      </c>
      <c r="H140" s="21"/>
      <c r="I140" s="21"/>
      <c r="J140" s="22">
        <v>8.0</v>
      </c>
      <c r="K140" s="50"/>
      <c r="L140" s="21" t="str">
        <f>IF(K140&gt;0,"по запросу","")</f>
      </c>
      <c r="M140" s="52"/>
      <c r="N140" t="str">
        <f>IF(K140&gt;0,COUNTIF($K$7:K140,"&gt;0"),"")</f>
      </c>
      <c r="O140" t="s">
        <v>452</v>
      </c>
      <c r="P140" t="s">
        <v>450</v>
      </c>
      <c r="Q140" t="s">
        <v>450</v>
      </c>
    </row>
    <row r="141" spans="1:18" customHeight="1" ht="58">
      <c r="A141" s="16"/>
      <c r="B141" s="18" t="s">
        <v>454</v>
      </c>
      <c r="C141" s="17" t="s">
        <v>397</v>
      </c>
      <c r="D141" s="17" t="s">
        <v>455</v>
      </c>
      <c r="E141" s="17" t="s">
        <v>456</v>
      </c>
      <c r="F141" s="19"/>
      <c r="G141" s="20">
        <v>1.0</v>
      </c>
      <c r="H141" s="21"/>
      <c r="I141" s="21"/>
      <c r="J141" s="22">
        <v>9.0</v>
      </c>
      <c r="K141" s="50"/>
      <c r="L141" s="21" t="str">
        <f>IF(K141&gt;0,"по запросу","")</f>
      </c>
      <c r="M141" s="52"/>
      <c r="N141" t="str">
        <f>IF(K141&gt;0,COUNTIF($K$7:K141,"&gt;0"),"")</f>
      </c>
      <c r="O141" t="s">
        <v>457</v>
      </c>
      <c r="P141" t="s">
        <v>453</v>
      </c>
      <c r="Q141" t="s">
        <v>453</v>
      </c>
    </row>
    <row r="142" spans="1:18" customHeight="1" ht="58">
      <c r="A142" s="16"/>
      <c r="B142" s="18" t="s">
        <v>454</v>
      </c>
      <c r="C142" s="17" t="s">
        <v>397</v>
      </c>
      <c r="D142" s="17" t="s">
        <v>459</v>
      </c>
      <c r="E142" s="17" t="s">
        <v>456</v>
      </c>
      <c r="F142" s="19"/>
      <c r="G142" s="20">
        <v>1.0</v>
      </c>
      <c r="H142" s="21"/>
      <c r="I142" s="21">
        <v>941.0</v>
      </c>
      <c r="J142" s="22">
        <v>11.0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460</v>
      </c>
      <c r="P142" t="s">
        <v>458</v>
      </c>
      <c r="Q142" t="s">
        <v>458</v>
      </c>
    </row>
    <row r="143" spans="1:18" customHeight="1" ht="58">
      <c r="A143" s="16"/>
      <c r="B143" s="18" t="s">
        <v>454</v>
      </c>
      <c r="C143" s="17" t="s">
        <v>397</v>
      </c>
      <c r="D143" s="17" t="s">
        <v>462</v>
      </c>
      <c r="E143" s="17" t="s">
        <v>456</v>
      </c>
      <c r="F143" s="19"/>
      <c r="G143" s="20">
        <v>1.0</v>
      </c>
      <c r="H143" s="21"/>
      <c r="I143" s="21"/>
      <c r="J143" s="22">
        <v>13.0</v>
      </c>
      <c r="K143" s="50"/>
      <c r="L143" s="21" t="str">
        <f>IF(K143&gt;0,"по запросу","")</f>
      </c>
      <c r="M143" s="52"/>
      <c r="N143" t="str">
        <f>IF(K143&gt;0,COUNTIF($K$7:K143,"&gt;0"),"")</f>
      </c>
      <c r="O143" t="s">
        <v>463</v>
      </c>
      <c r="P143" t="s">
        <v>461</v>
      </c>
      <c r="Q143" t="s">
        <v>461</v>
      </c>
    </row>
    <row r="144" spans="1:18" customHeight="1" ht="58">
      <c r="A144" s="16"/>
      <c r="B144" s="18" t="s">
        <v>465</v>
      </c>
      <c r="C144" s="17" t="s">
        <v>397</v>
      </c>
      <c r="D144" s="17" t="s">
        <v>466</v>
      </c>
      <c r="E144" s="17" t="s">
        <v>467</v>
      </c>
      <c r="F144" s="19"/>
      <c r="G144" s="20">
        <v>1.0</v>
      </c>
      <c r="H144" s="21"/>
      <c r="I144" s="21">
        <v>1297.0</v>
      </c>
      <c r="J144" s="22">
        <v>2.0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468</v>
      </c>
      <c r="P144" t="s">
        <v>464</v>
      </c>
      <c r="Q144" t="s">
        <v>464</v>
      </c>
    </row>
    <row r="145" spans="1:18" customHeight="1" ht="58">
      <c r="A145" s="16"/>
      <c r="B145" s="18" t="s">
        <v>470</v>
      </c>
      <c r="C145" s="17" t="s">
        <v>397</v>
      </c>
      <c r="D145" s="17" t="s">
        <v>471</v>
      </c>
      <c r="E145" s="17" t="s">
        <v>472</v>
      </c>
      <c r="F145" s="19"/>
      <c r="G145" s="20">
        <v>1.0</v>
      </c>
      <c r="H145" s="21"/>
      <c r="I145" s="21">
        <v>1019.0</v>
      </c>
      <c r="J145" s="22">
        <v>7.0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473</v>
      </c>
      <c r="P145" t="s">
        <v>469</v>
      </c>
      <c r="Q145" t="s">
        <v>469</v>
      </c>
    </row>
    <row r="146" spans="1:18" customHeight="1" ht="58">
      <c r="A146" s="16"/>
      <c r="B146" s="18" t="s">
        <v>470</v>
      </c>
      <c r="C146" s="17" t="s">
        <v>397</v>
      </c>
      <c r="D146" s="17" t="s">
        <v>475</v>
      </c>
      <c r="E146" s="17" t="s">
        <v>472</v>
      </c>
      <c r="F146" s="19"/>
      <c r="G146" s="20">
        <v>1.0</v>
      </c>
      <c r="H146" s="21"/>
      <c r="I146" s="21"/>
      <c r="J146" s="22">
        <v>5.0</v>
      </c>
      <c r="K146" s="50"/>
      <c r="L146" s="21" t="str">
        <f>IF(K146&gt;0,"по запросу","")</f>
      </c>
      <c r="M146" s="52"/>
      <c r="N146" t="str">
        <f>IF(K146&gt;0,COUNTIF($K$7:K146,"&gt;0"),"")</f>
      </c>
      <c r="O146" t="s">
        <v>476</v>
      </c>
      <c r="P146" t="s">
        <v>474</v>
      </c>
      <c r="Q146" t="s">
        <v>474</v>
      </c>
    </row>
    <row r="147" spans="1:18" customHeight="1" ht="58">
      <c r="A147" s="16"/>
      <c r="B147" s="18" t="s">
        <v>470</v>
      </c>
      <c r="C147" s="17" t="s">
        <v>397</v>
      </c>
      <c r="D147" s="17" t="s">
        <v>478</v>
      </c>
      <c r="E147" s="17" t="s">
        <v>472</v>
      </c>
      <c r="F147" s="19"/>
      <c r="G147" s="20">
        <v>1.0</v>
      </c>
      <c r="H147" s="21"/>
      <c r="I147" s="21">
        <v>1019.0</v>
      </c>
      <c r="J147" s="22">
        <v>1.0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479</v>
      </c>
      <c r="P147" t="s">
        <v>477</v>
      </c>
      <c r="Q147" t="s">
        <v>477</v>
      </c>
    </row>
    <row r="148" spans="1:18" customHeight="1" ht="58">
      <c r="A148" s="16"/>
      <c r="B148" s="18" t="s">
        <v>470</v>
      </c>
      <c r="C148" s="17" t="s">
        <v>397</v>
      </c>
      <c r="D148" s="17" t="s">
        <v>481</v>
      </c>
      <c r="E148" s="17" t="s">
        <v>472</v>
      </c>
      <c r="F148" s="19"/>
      <c r="G148" s="20">
        <v>1.0</v>
      </c>
      <c r="H148" s="21"/>
      <c r="I148" s="21"/>
      <c r="J148" s="22">
        <v>7.0</v>
      </c>
      <c r="K148" s="50"/>
      <c r="L148" s="21" t="str">
        <f>IF(K148&gt;0,"по запросу","")</f>
      </c>
      <c r="M148" s="52"/>
      <c r="N148" t="str">
        <f>IF(K148&gt;0,COUNTIF($K$7:K148,"&gt;0"),"")</f>
      </c>
      <c r="O148" t="s">
        <v>482</v>
      </c>
      <c r="P148" t="s">
        <v>480</v>
      </c>
      <c r="Q148" t="s">
        <v>480</v>
      </c>
    </row>
    <row r="149" spans="1:18" customHeight="1" ht="58">
      <c r="A149" s="16"/>
      <c r="B149" s="18" t="s">
        <v>470</v>
      </c>
      <c r="C149" s="17" t="s">
        <v>397</v>
      </c>
      <c r="D149" s="17" t="s">
        <v>484</v>
      </c>
      <c r="E149" s="17" t="s">
        <v>472</v>
      </c>
      <c r="F149" s="19"/>
      <c r="G149" s="20">
        <v>1.0</v>
      </c>
      <c r="H149" s="21"/>
      <c r="I149" s="21"/>
      <c r="J149" s="22">
        <v>2.0</v>
      </c>
      <c r="K149" s="50"/>
      <c r="L149" s="21" t="str">
        <f>IF(K149&gt;0,"по запросу","")</f>
      </c>
      <c r="M149" s="52"/>
      <c r="N149" t="str">
        <f>IF(K149&gt;0,COUNTIF($K$7:K149,"&gt;0"),"")</f>
      </c>
      <c r="O149" t="s">
        <v>485</v>
      </c>
      <c r="P149" t="s">
        <v>483</v>
      </c>
      <c r="Q149" t="s">
        <v>483</v>
      </c>
    </row>
    <row r="150" spans="1:18" customHeight="1" ht="58">
      <c r="A150" s="16"/>
      <c r="B150" s="18" t="s">
        <v>487</v>
      </c>
      <c r="C150" s="17" t="s">
        <v>397</v>
      </c>
      <c r="D150" s="17" t="s">
        <v>488</v>
      </c>
      <c r="E150" s="17" t="s">
        <v>489</v>
      </c>
      <c r="F150" s="19"/>
      <c r="G150" s="20">
        <v>1.0</v>
      </c>
      <c r="H150" s="21"/>
      <c r="I150" s="21"/>
      <c r="J150" s="22">
        <v>34.0</v>
      </c>
      <c r="K150" s="50"/>
      <c r="L150" s="21" t="str">
        <f>IF(K150&gt;0,"по запросу","")</f>
      </c>
      <c r="M150" s="52"/>
      <c r="N150" t="str">
        <f>IF(K150&gt;0,COUNTIF($K$7:K150,"&gt;0"),"")</f>
      </c>
      <c r="O150" t="s">
        <v>490</v>
      </c>
      <c r="P150" t="s">
        <v>486</v>
      </c>
      <c r="Q150" t="s">
        <v>486</v>
      </c>
    </row>
    <row r="151" spans="1:18" customHeight="1" ht="58">
      <c r="A151" s="16"/>
      <c r="B151" s="18" t="s">
        <v>487</v>
      </c>
      <c r="C151" s="17" t="s">
        <v>397</v>
      </c>
      <c r="D151" s="17" t="s">
        <v>492</v>
      </c>
      <c r="E151" s="17" t="s">
        <v>489</v>
      </c>
      <c r="F151" s="19"/>
      <c r="G151" s="20">
        <v>1.0</v>
      </c>
      <c r="H151" s="21"/>
      <c r="I151" s="21"/>
      <c r="J151" s="22">
        <v>27.0</v>
      </c>
      <c r="K151" s="50"/>
      <c r="L151" s="21" t="str">
        <f>IF(K151&gt;0,"по запросу","")</f>
      </c>
      <c r="M151" s="52"/>
      <c r="N151" t="str">
        <f>IF(K151&gt;0,COUNTIF($K$7:K151,"&gt;0"),"")</f>
      </c>
      <c r="O151" t="s">
        <v>493</v>
      </c>
      <c r="P151" t="s">
        <v>491</v>
      </c>
      <c r="Q151" t="s">
        <v>491</v>
      </c>
    </row>
    <row r="152" spans="1:18" customHeight="1" ht="58">
      <c r="A152" s="16"/>
      <c r="B152" s="18" t="s">
        <v>487</v>
      </c>
      <c r="C152" s="17" t="s">
        <v>397</v>
      </c>
      <c r="D152" s="17" t="s">
        <v>495</v>
      </c>
      <c r="E152" s="17" t="s">
        <v>489</v>
      </c>
      <c r="F152" s="19"/>
      <c r="G152" s="20">
        <v>1.0</v>
      </c>
      <c r="H152" s="21"/>
      <c r="I152" s="21"/>
      <c r="J152" s="22">
        <v>22.0</v>
      </c>
      <c r="K152" s="50"/>
      <c r="L152" s="21" t="str">
        <f>IF(K152&gt;0,"по запросу","")</f>
      </c>
      <c r="M152" s="52"/>
      <c r="N152" t="str">
        <f>IF(K152&gt;0,COUNTIF($K$7:K152,"&gt;0"),"")</f>
      </c>
      <c r="O152" t="s">
        <v>496</v>
      </c>
      <c r="P152" t="s">
        <v>494</v>
      </c>
      <c r="Q152" t="s">
        <v>494</v>
      </c>
    </row>
    <row r="153" spans="1:18" customHeight="1" ht="58">
      <c r="A153" s="16"/>
      <c r="B153" s="18" t="s">
        <v>498</v>
      </c>
      <c r="C153" s="17" t="s">
        <v>397</v>
      </c>
      <c r="D153" s="17" t="s">
        <v>499</v>
      </c>
      <c r="E153" s="17" t="s">
        <v>500</v>
      </c>
      <c r="F153" s="19"/>
      <c r="G153" s="20">
        <v>1.0</v>
      </c>
      <c r="H153" s="21"/>
      <c r="I153" s="21"/>
      <c r="J153" s="22">
        <v>8.0</v>
      </c>
      <c r="K153" s="50"/>
      <c r="L153" s="21" t="str">
        <f>IF(K153&gt;0,"по запросу","")</f>
      </c>
      <c r="M153" s="52"/>
      <c r="N153" t="str">
        <f>IF(K153&gt;0,COUNTIF($K$7:K153,"&gt;0"),"")</f>
      </c>
      <c r="O153" t="s">
        <v>501</v>
      </c>
      <c r="P153" t="s">
        <v>497</v>
      </c>
      <c r="Q153" t="s">
        <v>497</v>
      </c>
    </row>
    <row r="154" spans="1:18" customHeight="1" ht="58">
      <c r="A154" s="16"/>
      <c r="B154" s="18" t="s">
        <v>498</v>
      </c>
      <c r="C154" s="17" t="s">
        <v>397</v>
      </c>
      <c r="D154" s="17" t="s">
        <v>503</v>
      </c>
      <c r="E154" s="17" t="s">
        <v>500</v>
      </c>
      <c r="F154" s="19"/>
      <c r="G154" s="20">
        <v>1.0</v>
      </c>
      <c r="H154" s="21"/>
      <c r="I154" s="21"/>
      <c r="J154" s="22">
        <v>7.0</v>
      </c>
      <c r="K154" s="50"/>
      <c r="L154" s="21" t="str">
        <f>IF(K154&gt;0,"по запросу","")</f>
      </c>
      <c r="M154" s="52"/>
      <c r="N154" t="str">
        <f>IF(K154&gt;0,COUNTIF($K$7:K154,"&gt;0"),"")</f>
      </c>
      <c r="O154" t="s">
        <v>504</v>
      </c>
      <c r="P154" t="s">
        <v>502</v>
      </c>
      <c r="Q154" t="s">
        <v>502</v>
      </c>
    </row>
    <row r="155" spans="1:18" customHeight="1" ht="58">
      <c r="A155" s="16"/>
      <c r="B155" s="18" t="s">
        <v>498</v>
      </c>
      <c r="C155" s="17" t="s">
        <v>397</v>
      </c>
      <c r="D155" s="17" t="s">
        <v>506</v>
      </c>
      <c r="E155" s="17" t="s">
        <v>500</v>
      </c>
      <c r="F155" s="19"/>
      <c r="G155" s="20">
        <v>1.0</v>
      </c>
      <c r="H155" s="21"/>
      <c r="I155" s="21"/>
      <c r="J155" s="22">
        <v>6.0</v>
      </c>
      <c r="K155" s="50"/>
      <c r="L155" s="21" t="str">
        <f>IF(K155&gt;0,"по запросу","")</f>
      </c>
      <c r="M155" s="52"/>
      <c r="N155" t="str">
        <f>IF(K155&gt;0,COUNTIF($K$7:K155,"&gt;0"),"")</f>
      </c>
      <c r="O155" t="s">
        <v>507</v>
      </c>
      <c r="P155" t="s">
        <v>505</v>
      </c>
      <c r="Q155" t="s">
        <v>505</v>
      </c>
    </row>
    <row r="156" spans="1:18" customHeight="1" ht="58">
      <c r="A156" s="16"/>
      <c r="B156" s="18" t="s">
        <v>498</v>
      </c>
      <c r="C156" s="17" t="s">
        <v>397</v>
      </c>
      <c r="D156" s="17" t="s">
        <v>509</v>
      </c>
      <c r="E156" s="17" t="s">
        <v>500</v>
      </c>
      <c r="F156" s="19"/>
      <c r="G156" s="20">
        <v>1.0</v>
      </c>
      <c r="H156" s="21"/>
      <c r="I156" s="21"/>
      <c r="J156" s="22">
        <v>9.0</v>
      </c>
      <c r="K156" s="50"/>
      <c r="L156" s="21" t="str">
        <f>IF(K156&gt;0,"по запросу","")</f>
      </c>
      <c r="M156" s="52"/>
      <c r="N156" t="str">
        <f>IF(K156&gt;0,COUNTIF($K$7:K156,"&gt;0"),"")</f>
      </c>
      <c r="O156" t="s">
        <v>510</v>
      </c>
      <c r="P156" t="s">
        <v>508</v>
      </c>
      <c r="Q156" t="s">
        <v>508</v>
      </c>
    </row>
    <row r="157" spans="1:18" customHeight="1" ht="58">
      <c r="A157" s="16"/>
      <c r="B157" s="18" t="s">
        <v>498</v>
      </c>
      <c r="C157" s="17" t="s">
        <v>397</v>
      </c>
      <c r="D157" s="17" t="s">
        <v>512</v>
      </c>
      <c r="E157" s="17" t="s">
        <v>500</v>
      </c>
      <c r="F157" s="19"/>
      <c r="G157" s="20">
        <v>1.0</v>
      </c>
      <c r="H157" s="21"/>
      <c r="I157" s="21"/>
      <c r="J157" s="22">
        <v>18.0</v>
      </c>
      <c r="K157" s="50"/>
      <c r="L157" s="21" t="str">
        <f>IF(K157&gt;0,"по запросу","")</f>
      </c>
      <c r="M157" s="52"/>
      <c r="N157" t="str">
        <f>IF(K157&gt;0,COUNTIF($K$7:K157,"&gt;0"),"")</f>
      </c>
      <c r="O157" t="s">
        <v>513</v>
      </c>
      <c r="P157" t="s">
        <v>511</v>
      </c>
      <c r="Q157" t="s">
        <v>511</v>
      </c>
    </row>
    <row r="158" spans="1:18" customHeight="1" ht="58">
      <c r="A158" s="16"/>
      <c r="B158" s="18" t="s">
        <v>515</v>
      </c>
      <c r="C158" s="17" t="s">
        <v>397</v>
      </c>
      <c r="D158" s="17" t="s">
        <v>516</v>
      </c>
      <c r="E158" s="17" t="s">
        <v>517</v>
      </c>
      <c r="F158" s="19"/>
      <c r="G158" s="20">
        <v>1.0</v>
      </c>
      <c r="H158" s="21"/>
      <c r="I158" s="21"/>
      <c r="J158" s="22">
        <v>6.0</v>
      </c>
      <c r="K158" s="50"/>
      <c r="L158" s="21" t="str">
        <f>IF(K158&gt;0,"по запросу","")</f>
      </c>
      <c r="M158" s="52"/>
      <c r="N158" t="str">
        <f>IF(K158&gt;0,COUNTIF($K$7:K158,"&gt;0"),"")</f>
      </c>
      <c r="O158" t="s">
        <v>518</v>
      </c>
      <c r="P158" t="s">
        <v>514</v>
      </c>
      <c r="Q158" t="s">
        <v>514</v>
      </c>
    </row>
    <row r="159" spans="1:18" customHeight="1" ht="58">
      <c r="A159" s="16"/>
      <c r="B159" s="18" t="s">
        <v>515</v>
      </c>
      <c r="C159" s="17" t="s">
        <v>397</v>
      </c>
      <c r="D159" s="17" t="s">
        <v>520</v>
      </c>
      <c r="E159" s="17" t="s">
        <v>517</v>
      </c>
      <c r="F159" s="19"/>
      <c r="G159" s="20">
        <v>1.0</v>
      </c>
      <c r="H159" s="21"/>
      <c r="I159" s="21"/>
      <c r="J159" s="22">
        <v>2.0</v>
      </c>
      <c r="K159" s="50"/>
      <c r="L159" s="21" t="str">
        <f>IF(K159&gt;0,"по запросу","")</f>
      </c>
      <c r="M159" s="52"/>
      <c r="N159" t="str">
        <f>IF(K159&gt;0,COUNTIF($K$7:K159,"&gt;0"),"")</f>
      </c>
      <c r="O159" t="s">
        <v>521</v>
      </c>
      <c r="P159" t="s">
        <v>519</v>
      </c>
      <c r="Q159" t="s">
        <v>519</v>
      </c>
    </row>
    <row r="160" spans="1:18" customHeight="1" ht="58">
      <c r="A160" s="16"/>
      <c r="B160" s="18" t="s">
        <v>515</v>
      </c>
      <c r="C160" s="17" t="s">
        <v>397</v>
      </c>
      <c r="D160" s="17" t="s">
        <v>523</v>
      </c>
      <c r="E160" s="17" t="s">
        <v>517</v>
      </c>
      <c r="F160" s="19"/>
      <c r="G160" s="20">
        <v>1.0</v>
      </c>
      <c r="H160" s="21"/>
      <c r="I160" s="21"/>
      <c r="J160" s="22">
        <v>7.0</v>
      </c>
      <c r="K160" s="50"/>
      <c r="L160" s="21" t="str">
        <f>IF(K160&gt;0,"по запросу","")</f>
      </c>
      <c r="M160" s="52"/>
      <c r="N160" t="str">
        <f>IF(K160&gt;0,COUNTIF($K$7:K160,"&gt;0"),"")</f>
      </c>
      <c r="O160" t="s">
        <v>524</v>
      </c>
      <c r="P160" t="s">
        <v>522</v>
      </c>
      <c r="Q160" t="s">
        <v>522</v>
      </c>
    </row>
    <row r="161" spans="1:18" customHeight="1" ht="58">
      <c r="A161" s="16"/>
      <c r="B161" s="18" t="s">
        <v>515</v>
      </c>
      <c r="C161" s="17" t="s">
        <v>397</v>
      </c>
      <c r="D161" s="17" t="s">
        <v>526</v>
      </c>
      <c r="E161" s="17" t="s">
        <v>517</v>
      </c>
      <c r="F161" s="19"/>
      <c r="G161" s="20">
        <v>1.0</v>
      </c>
      <c r="H161" s="21"/>
      <c r="I161" s="21"/>
      <c r="J161" s="22">
        <v>15.0</v>
      </c>
      <c r="K161" s="50"/>
      <c r="L161" s="21" t="str">
        <f>IF(K161&gt;0,"по запросу","")</f>
      </c>
      <c r="M161" s="52"/>
      <c r="N161" t="str">
        <f>IF(K161&gt;0,COUNTIF($K$7:K161,"&gt;0"),"")</f>
      </c>
      <c r="O161" t="s">
        <v>527</v>
      </c>
      <c r="P161" t="s">
        <v>525</v>
      </c>
      <c r="Q161" t="s">
        <v>525</v>
      </c>
    </row>
    <row r="162" spans="1:18" customHeight="1" ht="58">
      <c r="A162" s="16"/>
      <c r="B162" s="18" t="s">
        <v>529</v>
      </c>
      <c r="C162" s="17" t="s">
        <v>397</v>
      </c>
      <c r="D162" s="17" t="s">
        <v>530</v>
      </c>
      <c r="E162" s="17" t="s">
        <v>531</v>
      </c>
      <c r="F162" s="19"/>
      <c r="G162" s="20">
        <v>1.0</v>
      </c>
      <c r="H162" s="21"/>
      <c r="I162" s="21"/>
      <c r="J162" s="22">
        <v>17.0</v>
      </c>
      <c r="K162" s="50"/>
      <c r="L162" s="21" t="str">
        <f>IF(K162&gt;0,"по запросу","")</f>
      </c>
      <c r="M162" s="52"/>
      <c r="N162" t="str">
        <f>IF(K162&gt;0,COUNTIF($K$7:K162,"&gt;0"),"")</f>
      </c>
      <c r="O162" t="s">
        <v>532</v>
      </c>
      <c r="P162" t="s">
        <v>528</v>
      </c>
      <c r="Q162" t="s">
        <v>528</v>
      </c>
    </row>
    <row r="163" spans="1:18" customHeight="1" ht="58">
      <c r="A163" s="16"/>
      <c r="B163" s="18" t="s">
        <v>529</v>
      </c>
      <c r="C163" s="17" t="s">
        <v>397</v>
      </c>
      <c r="D163" s="17" t="s">
        <v>534</v>
      </c>
      <c r="E163" s="17" t="s">
        <v>531</v>
      </c>
      <c r="F163" s="19"/>
      <c r="G163" s="20">
        <v>1.0</v>
      </c>
      <c r="H163" s="21"/>
      <c r="I163" s="21"/>
      <c r="J163" s="22">
        <v>14.0</v>
      </c>
      <c r="K163" s="50"/>
      <c r="L163" s="21" t="str">
        <f>IF(K163&gt;0,"по запросу","")</f>
      </c>
      <c r="M163" s="52"/>
      <c r="N163" t="str">
        <f>IF(K163&gt;0,COUNTIF($K$7:K163,"&gt;0"),"")</f>
      </c>
      <c r="O163" t="s">
        <v>535</v>
      </c>
      <c r="P163" t="s">
        <v>533</v>
      </c>
      <c r="Q163" t="s">
        <v>533</v>
      </c>
    </row>
    <row r="164" spans="1:18" customHeight="1" ht="58">
      <c r="A164" s="16"/>
      <c r="B164" s="18" t="s">
        <v>529</v>
      </c>
      <c r="C164" s="17" t="s">
        <v>397</v>
      </c>
      <c r="D164" s="17" t="s">
        <v>537</v>
      </c>
      <c r="E164" s="17" t="s">
        <v>531</v>
      </c>
      <c r="F164" s="19"/>
      <c r="G164" s="20">
        <v>1.0</v>
      </c>
      <c r="H164" s="21"/>
      <c r="I164" s="21"/>
      <c r="J164" s="22">
        <v>12.0</v>
      </c>
      <c r="K164" s="50"/>
      <c r="L164" s="21" t="str">
        <f>IF(K164&gt;0,"по запросу","")</f>
      </c>
      <c r="M164" s="52"/>
      <c r="N164" t="str">
        <f>IF(K164&gt;0,COUNTIF($K$7:K164,"&gt;0"),"")</f>
      </c>
      <c r="O164" t="s">
        <v>538</v>
      </c>
      <c r="P164" t="s">
        <v>536</v>
      </c>
      <c r="Q164" t="s">
        <v>536</v>
      </c>
    </row>
    <row r="165" spans="1:18" customHeight="1" ht="58">
      <c r="A165" s="16"/>
      <c r="B165" s="18" t="s">
        <v>540</v>
      </c>
      <c r="C165" s="17" t="s">
        <v>397</v>
      </c>
      <c r="D165" s="17"/>
      <c r="E165" s="17" t="s">
        <v>541</v>
      </c>
      <c r="F165" s="19"/>
      <c r="G165" s="20">
        <v>1.0</v>
      </c>
      <c r="H165" s="21"/>
      <c r="I165" s="21"/>
      <c r="J165" s="22">
        <v>27.0</v>
      </c>
      <c r="K165" s="50"/>
      <c r="L165" s="21" t="str">
        <f>IF(K165&gt;0,"по запросу","")</f>
      </c>
      <c r="M165" s="52"/>
      <c r="N165" t="str">
        <f>IF(K165&gt;0,COUNTIF($K$7:K165,"&gt;0"),"")</f>
      </c>
      <c r="O165" t="s">
        <v>542</v>
      </c>
      <c r="P165" t="s">
        <v>539</v>
      </c>
      <c r="Q165" t="s">
        <v>539</v>
      </c>
    </row>
    <row r="166" spans="1:18" customHeight="1" ht="58">
      <c r="A166" s="16"/>
      <c r="B166" s="18" t="s">
        <v>540</v>
      </c>
      <c r="C166" s="17" t="s">
        <v>397</v>
      </c>
      <c r="D166" s="17"/>
      <c r="E166" s="17" t="s">
        <v>544</v>
      </c>
      <c r="F166" s="19"/>
      <c r="G166" s="20">
        <v>1.0</v>
      </c>
      <c r="H166" s="21"/>
      <c r="I166" s="21"/>
      <c r="J166" s="22">
        <v>30.0</v>
      </c>
      <c r="K166" s="50"/>
      <c r="L166" s="21" t="str">
        <f>IF(K166&gt;0,"по запросу","")</f>
      </c>
      <c r="M166" s="52"/>
      <c r="N166" t="str">
        <f>IF(K166&gt;0,COUNTIF($K$7:K166,"&gt;0"),"")</f>
      </c>
      <c r="O166" t="s">
        <v>545</v>
      </c>
      <c r="P166" t="s">
        <v>543</v>
      </c>
      <c r="Q166" t="s">
        <v>543</v>
      </c>
    </row>
    <row r="167" spans="1:18" customHeight="1" ht="58">
      <c r="A167" s="16"/>
      <c r="B167" s="18" t="s">
        <v>540</v>
      </c>
      <c r="C167" s="17" t="s">
        <v>397</v>
      </c>
      <c r="D167" s="17"/>
      <c r="E167" s="17" t="s">
        <v>547</v>
      </c>
      <c r="F167" s="19"/>
      <c r="G167" s="20">
        <v>1.0</v>
      </c>
      <c r="H167" s="21"/>
      <c r="I167" s="21"/>
      <c r="J167" s="22">
        <v>16.0</v>
      </c>
      <c r="K167" s="50"/>
      <c r="L167" s="21" t="str">
        <f>IF(K167&gt;0,"по запросу","")</f>
      </c>
      <c r="M167" s="52"/>
      <c r="N167" t="str">
        <f>IF(K167&gt;0,COUNTIF($K$7:K167,"&gt;0"),"")</f>
      </c>
      <c r="O167" t="s">
        <v>545</v>
      </c>
      <c r="P167" t="s">
        <v>546</v>
      </c>
      <c r="Q167" t="s">
        <v>546</v>
      </c>
    </row>
    <row r="168" spans="1:18" customHeight="1" ht="58">
      <c r="A168" s="16"/>
      <c r="B168" s="18" t="s">
        <v>540</v>
      </c>
      <c r="C168" s="17" t="s">
        <v>397</v>
      </c>
      <c r="D168" s="17"/>
      <c r="E168" s="17" t="s">
        <v>549</v>
      </c>
      <c r="F168" s="19"/>
      <c r="G168" s="20">
        <v>1.0</v>
      </c>
      <c r="H168" s="21"/>
      <c r="I168" s="21"/>
      <c r="J168" s="22">
        <v>28.0</v>
      </c>
      <c r="K168" s="50"/>
      <c r="L168" s="21" t="str">
        <f>IF(K168&gt;0,"по запросу","")</f>
      </c>
      <c r="M168" s="52"/>
      <c r="N168" t="str">
        <f>IF(K168&gt;0,COUNTIF($K$7:K168,"&gt;0"),"")</f>
      </c>
      <c r="O168" t="s">
        <v>545</v>
      </c>
      <c r="P168" t="s">
        <v>548</v>
      </c>
      <c r="Q168" t="s">
        <v>548</v>
      </c>
    </row>
    <row r="169" spans="1:18" customHeight="1" ht="58">
      <c r="A169" s="16"/>
      <c r="B169" s="18" t="s">
        <v>540</v>
      </c>
      <c r="C169" s="17" t="s">
        <v>397</v>
      </c>
      <c r="D169" s="17"/>
      <c r="E169" s="17" t="s">
        <v>551</v>
      </c>
      <c r="F169" s="19"/>
      <c r="G169" s="20">
        <v>1.0</v>
      </c>
      <c r="H169" s="21"/>
      <c r="I169" s="21"/>
      <c r="J169" s="22">
        <v>1.0</v>
      </c>
      <c r="K169" s="50"/>
      <c r="L169" s="21" t="str">
        <f>IF(K169&gt;0,"по запросу","")</f>
      </c>
      <c r="M169" s="52"/>
      <c r="N169" t="str">
        <f>IF(K169&gt;0,COUNTIF($K$7:K169,"&gt;0"),"")</f>
      </c>
      <c r="O169" t="s">
        <v>552</v>
      </c>
      <c r="P169" t="s">
        <v>550</v>
      </c>
      <c r="Q169" t="s">
        <v>550</v>
      </c>
    </row>
    <row r="170" spans="1:18" customHeight="1" ht="58">
      <c r="A170" s="16"/>
      <c r="B170" s="18" t="s">
        <v>540</v>
      </c>
      <c r="C170" s="17" t="s">
        <v>397</v>
      </c>
      <c r="D170" s="17"/>
      <c r="E170" s="17" t="s">
        <v>554</v>
      </c>
      <c r="F170" s="19"/>
      <c r="G170" s="20">
        <v>1.0</v>
      </c>
      <c r="H170" s="21"/>
      <c r="I170" s="21"/>
      <c r="J170" s="22">
        <v>10.0</v>
      </c>
      <c r="K170" s="50"/>
      <c r="L170" s="21" t="str">
        <f>IF(K170&gt;0,"по запросу","")</f>
      </c>
      <c r="M170" s="52"/>
      <c r="N170" t="str">
        <f>IF(K170&gt;0,COUNTIF($K$7:K170,"&gt;0"),"")</f>
      </c>
      <c r="O170" t="s">
        <v>555</v>
      </c>
      <c r="P170" t="s">
        <v>553</v>
      </c>
      <c r="Q170" t="s">
        <v>553</v>
      </c>
    </row>
    <row r="171" spans="1:18" customHeight="1" ht="58">
      <c r="A171" s="16"/>
      <c r="B171" s="18" t="s">
        <v>540</v>
      </c>
      <c r="C171" s="17" t="s">
        <v>397</v>
      </c>
      <c r="D171" s="17"/>
      <c r="E171" s="17" t="s">
        <v>557</v>
      </c>
      <c r="F171" s="19"/>
      <c r="G171" s="20">
        <v>1.0</v>
      </c>
      <c r="H171" s="21"/>
      <c r="I171" s="21"/>
      <c r="J171" s="22">
        <v>15.0</v>
      </c>
      <c r="K171" s="50"/>
      <c r="L171" s="21" t="str">
        <f>IF(K171&gt;0,"по запросу","")</f>
      </c>
      <c r="M171" s="52"/>
      <c r="N171" t="str">
        <f>IF(K171&gt;0,COUNTIF($K$7:K171,"&gt;0"),"")</f>
      </c>
      <c r="O171" t="s">
        <v>558</v>
      </c>
      <c r="P171" t="s">
        <v>556</v>
      </c>
      <c r="Q171" t="s">
        <v>556</v>
      </c>
    </row>
    <row r="172" spans="1:18" customHeight="1" ht="58">
      <c r="A172" s="16"/>
      <c r="B172" s="18" t="s">
        <v>560</v>
      </c>
      <c r="C172" s="17" t="s">
        <v>397</v>
      </c>
      <c r="D172" s="17" t="s">
        <v>561</v>
      </c>
      <c r="E172" s="17" t="s">
        <v>562</v>
      </c>
      <c r="F172" s="19"/>
      <c r="G172" s="20">
        <v>1.0</v>
      </c>
      <c r="H172" s="21"/>
      <c r="I172" s="21"/>
      <c r="J172" s="22">
        <v>8.0</v>
      </c>
      <c r="K172" s="50"/>
      <c r="L172" s="21" t="str">
        <f>IF(K172&gt;0,"по запросу","")</f>
      </c>
      <c r="M172" s="52"/>
      <c r="N172" t="str">
        <f>IF(K172&gt;0,COUNTIF($K$7:K172,"&gt;0"),"")</f>
      </c>
      <c r="O172" t="s">
        <v>563</v>
      </c>
      <c r="P172" t="s">
        <v>559</v>
      </c>
      <c r="Q172" t="s">
        <v>559</v>
      </c>
    </row>
    <row r="173" spans="1:18" customHeight="1" ht="58">
      <c r="A173" s="16"/>
      <c r="B173" s="18" t="s">
        <v>565</v>
      </c>
      <c r="C173" s="17" t="s">
        <v>397</v>
      </c>
      <c r="D173" s="17" t="s">
        <v>566</v>
      </c>
      <c r="E173" s="17" t="s">
        <v>567</v>
      </c>
      <c r="F173" s="19"/>
      <c r="G173" s="20">
        <v>1.0</v>
      </c>
      <c r="H173" s="21"/>
      <c r="I173" s="21"/>
      <c r="J173" s="22">
        <v>6.0</v>
      </c>
      <c r="K173" s="50"/>
      <c r="L173" s="21" t="str">
        <f>IF(K173&gt;0,"по запросу","")</f>
      </c>
      <c r="M173" s="52"/>
      <c r="N173" t="str">
        <f>IF(K173&gt;0,COUNTIF($K$7:K173,"&gt;0"),"")</f>
      </c>
      <c r="O173" t="s">
        <v>568</v>
      </c>
      <c r="P173" t="s">
        <v>564</v>
      </c>
      <c r="Q173" t="s">
        <v>564</v>
      </c>
    </row>
    <row r="174" spans="1:18" customHeight="1" ht="58">
      <c r="A174" s="16"/>
      <c r="B174" s="18" t="s">
        <v>570</v>
      </c>
      <c r="C174" s="17" t="s">
        <v>397</v>
      </c>
      <c r="D174" s="17" t="s">
        <v>571</v>
      </c>
      <c r="E174" s="17" t="s">
        <v>572</v>
      </c>
      <c r="F174" s="19"/>
      <c r="G174" s="20">
        <v>1.0</v>
      </c>
      <c r="H174" s="21"/>
      <c r="I174" s="21"/>
      <c r="J174" s="22">
        <v>3.0</v>
      </c>
      <c r="K174" s="50"/>
      <c r="L174" s="21" t="str">
        <f>IF(K174&gt;0,"по запросу","")</f>
      </c>
      <c r="M174" s="52"/>
      <c r="N174" t="str">
        <f>IF(K174&gt;0,COUNTIF($K$7:K174,"&gt;0"),"")</f>
      </c>
      <c r="O174" t="s">
        <v>573</v>
      </c>
      <c r="P174" t="s">
        <v>569</v>
      </c>
      <c r="Q174" t="s">
        <v>569</v>
      </c>
    </row>
    <row r="175" spans="1:18" customHeight="1" ht="58">
      <c r="A175" s="16"/>
      <c r="B175" s="18" t="s">
        <v>570</v>
      </c>
      <c r="C175" s="17" t="s">
        <v>397</v>
      </c>
      <c r="D175" s="17" t="s">
        <v>575</v>
      </c>
      <c r="E175" s="17" t="s">
        <v>572</v>
      </c>
      <c r="F175" s="19"/>
      <c r="G175" s="20">
        <v>1.0</v>
      </c>
      <c r="H175" s="21"/>
      <c r="I175" s="21"/>
      <c r="J175" s="22">
        <v>12.0</v>
      </c>
      <c r="K175" s="50"/>
      <c r="L175" s="21" t="str">
        <f>IF(K175&gt;0,"по запросу","")</f>
      </c>
      <c r="M175" s="52"/>
      <c r="N175" t="str">
        <f>IF(K175&gt;0,COUNTIF($K$7:K175,"&gt;0"),"")</f>
      </c>
      <c r="O175" t="s">
        <v>576</v>
      </c>
      <c r="P175" t="s">
        <v>574</v>
      </c>
      <c r="Q175" t="s">
        <v>574</v>
      </c>
    </row>
    <row r="176" spans="1:18" customHeight="1" ht="58">
      <c r="A176" s="16"/>
      <c r="B176" s="18" t="s">
        <v>570</v>
      </c>
      <c r="C176" s="17" t="s">
        <v>397</v>
      </c>
      <c r="D176" s="17" t="s">
        <v>578</v>
      </c>
      <c r="E176" s="17" t="s">
        <v>572</v>
      </c>
      <c r="F176" s="19"/>
      <c r="G176" s="20">
        <v>1.0</v>
      </c>
      <c r="H176" s="21"/>
      <c r="I176" s="21"/>
      <c r="J176" s="22">
        <v>9.0</v>
      </c>
      <c r="K176" s="50"/>
      <c r="L176" s="21" t="str">
        <f>IF(K176&gt;0,"по запросу","")</f>
      </c>
      <c r="M176" s="52"/>
      <c r="N176" t="str">
        <f>IF(K176&gt;0,COUNTIF($K$7:K176,"&gt;0"),"")</f>
      </c>
      <c r="O176" t="s">
        <v>579</v>
      </c>
      <c r="P176" t="s">
        <v>577</v>
      </c>
      <c r="Q176" t="s">
        <v>577</v>
      </c>
    </row>
    <row r="177" spans="1:18" customHeight="1" ht="58">
      <c r="A177" s="16"/>
      <c r="B177" s="18" t="s">
        <v>581</v>
      </c>
      <c r="C177" s="17" t="s">
        <v>582</v>
      </c>
      <c r="D177" s="17"/>
      <c r="E177" s="17"/>
      <c r="F177" s="19"/>
      <c r="G177" s="20">
        <v>1.0</v>
      </c>
      <c r="H177" s="21"/>
      <c r="I177" s="21">
        <v>231.0</v>
      </c>
      <c r="J177" s="22">
        <v>90.0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583</v>
      </c>
      <c r="P177" t="s">
        <v>580</v>
      </c>
      <c r="Q177" t="s">
        <v>580</v>
      </c>
    </row>
    <row r="178" spans="1:18" customHeight="1" ht="58">
      <c r="A178" s="16"/>
      <c r="B178" s="18" t="s">
        <v>581</v>
      </c>
      <c r="C178" s="17" t="s">
        <v>585</v>
      </c>
      <c r="D178" s="17"/>
      <c r="E178" s="17"/>
      <c r="F178" s="19"/>
      <c r="G178" s="20">
        <v>1.0</v>
      </c>
      <c r="H178" s="21"/>
      <c r="I178" s="21">
        <v>231.0</v>
      </c>
      <c r="J178" s="22">
        <v>118.0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586</v>
      </c>
      <c r="P178" t="s">
        <v>584</v>
      </c>
      <c r="Q178" t="s">
        <v>584</v>
      </c>
    </row>
    <row r="179" spans="1:18" customHeight="1" ht="58">
      <c r="A179" s="16"/>
      <c r="B179" s="18" t="s">
        <v>581</v>
      </c>
      <c r="C179" s="17" t="s">
        <v>588</v>
      </c>
      <c r="D179" s="17"/>
      <c r="E179" s="17"/>
      <c r="F179" s="19"/>
      <c r="G179" s="20">
        <v>1.0</v>
      </c>
      <c r="H179" s="21"/>
      <c r="I179" s="21">
        <v>231.0</v>
      </c>
      <c r="J179" s="22">
        <v>120.0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589</v>
      </c>
      <c r="P179" t="s">
        <v>587</v>
      </c>
      <c r="Q179" t="s">
        <v>587</v>
      </c>
    </row>
    <row r="180" spans="1:18" customHeight="1" ht="58">
      <c r="A180" s="16"/>
      <c r="B180" s="18" t="s">
        <v>581</v>
      </c>
      <c r="C180" s="17" t="s">
        <v>591</v>
      </c>
      <c r="D180" s="17"/>
      <c r="E180" s="17"/>
      <c r="F180" s="19"/>
      <c r="G180" s="20">
        <v>1.0</v>
      </c>
      <c r="H180" s="21"/>
      <c r="I180" s="21">
        <v>231.0</v>
      </c>
      <c r="J180" s="22">
        <v>120.0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586</v>
      </c>
      <c r="P180" t="s">
        <v>590</v>
      </c>
      <c r="Q180" t="s">
        <v>590</v>
      </c>
    </row>
    <row r="181" spans="1:18" customHeight="1" ht="58">
      <c r="A181" s="16"/>
      <c r="B181" s="18" t="s">
        <v>581</v>
      </c>
      <c r="C181" s="17" t="s">
        <v>593</v>
      </c>
      <c r="D181" s="17"/>
      <c r="E181" s="17"/>
      <c r="F181" s="19"/>
      <c r="G181" s="20">
        <v>1.0</v>
      </c>
      <c r="H181" s="21"/>
      <c r="I181" s="21">
        <v>231.0</v>
      </c>
      <c r="J181" s="22">
        <v>152.0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594</v>
      </c>
      <c r="P181" t="s">
        <v>592</v>
      </c>
      <c r="Q181" t="s">
        <v>592</v>
      </c>
    </row>
    <row r="182" spans="1:18" customHeight="1" ht="58">
      <c r="A182" s="16"/>
      <c r="B182" s="18" t="s">
        <v>581</v>
      </c>
      <c r="C182" s="17" t="s">
        <v>596</v>
      </c>
      <c r="D182" s="17"/>
      <c r="E182" s="17"/>
      <c r="F182" s="19"/>
      <c r="G182" s="20">
        <v>1.0</v>
      </c>
      <c r="H182" s="21"/>
      <c r="I182" s="21">
        <v>231.0</v>
      </c>
      <c r="J182" s="22">
        <v>167.0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586</v>
      </c>
      <c r="P182" t="s">
        <v>595</v>
      </c>
      <c r="Q182" t="s">
        <v>595</v>
      </c>
    </row>
    <row r="183" spans="1:18" customHeight="1" ht="58">
      <c r="A183" s="16"/>
      <c r="B183" s="18" t="s">
        <v>581</v>
      </c>
      <c r="C183" s="17" t="s">
        <v>598</v>
      </c>
      <c r="D183" s="17"/>
      <c r="E183" s="17"/>
      <c r="F183" s="19"/>
      <c r="G183" s="20">
        <v>1.0</v>
      </c>
      <c r="H183" s="21"/>
      <c r="I183" s="21">
        <v>231.0</v>
      </c>
      <c r="J183" s="22">
        <v>190.0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599</v>
      </c>
      <c r="P183" t="s">
        <v>597</v>
      </c>
      <c r="Q183" t="s">
        <v>597</v>
      </c>
    </row>
    <row r="184" spans="1:18" customHeight="1" ht="58">
      <c r="A184" s="16"/>
      <c r="B184" s="18" t="s">
        <v>581</v>
      </c>
      <c r="C184" s="17" t="s">
        <v>601</v>
      </c>
      <c r="D184" s="17"/>
      <c r="E184" s="17"/>
      <c r="F184" s="19"/>
      <c r="G184" s="20">
        <v>1.0</v>
      </c>
      <c r="H184" s="21"/>
      <c r="I184" s="21">
        <v>231.0</v>
      </c>
      <c r="J184" s="22">
        <v>118.0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586</v>
      </c>
      <c r="P184" t="s">
        <v>600</v>
      </c>
      <c r="Q184" t="s">
        <v>600</v>
      </c>
    </row>
    <row r="185" spans="1:18" customHeight="1" ht="58">
      <c r="A185" s="16"/>
      <c r="B185" s="18" t="s">
        <v>581</v>
      </c>
      <c r="C185" s="17" t="s">
        <v>603</v>
      </c>
      <c r="D185" s="17"/>
      <c r="E185" s="17"/>
      <c r="F185" s="19"/>
      <c r="G185" s="20">
        <v>1.0</v>
      </c>
      <c r="H185" s="21"/>
      <c r="I185" s="21">
        <v>231.0</v>
      </c>
      <c r="J185" s="22">
        <v>118.0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604</v>
      </c>
      <c r="P185" t="s">
        <v>602</v>
      </c>
      <c r="Q185" t="s">
        <v>602</v>
      </c>
    </row>
    <row r="186" spans="1:18" customHeight="1" ht="58">
      <c r="A186" s="16"/>
      <c r="B186" s="18" t="s">
        <v>606</v>
      </c>
      <c r="C186" s="17" t="s">
        <v>607</v>
      </c>
      <c r="D186" s="17"/>
      <c r="E186" s="17"/>
      <c r="F186" s="19"/>
      <c r="G186" s="20">
        <v>1.0</v>
      </c>
      <c r="H186" s="21"/>
      <c r="I186" s="21">
        <v>231.0</v>
      </c>
      <c r="J186" s="22">
        <v>132.0</v>
      </c>
      <c r="K186" s="50"/>
      <c r="L186" s="21" t="str">
        <f>IF(K186&gt;0,K186*I186,"")</f>
      </c>
      <c r="M186" s="52"/>
      <c r="N186" t="str">
        <f>IF(K186&gt;0,COUNTIF($K$7:K186,"&gt;0"),"")</f>
      </c>
      <c r="P186" t="s">
        <v>605</v>
      </c>
      <c r="Q186" t="s">
        <v>605</v>
      </c>
    </row>
    <row r="187" spans="1:18" customHeight="1" ht="58">
      <c r="A187" s="16"/>
      <c r="B187" s="18" t="s">
        <v>606</v>
      </c>
      <c r="C187" s="17" t="s">
        <v>609</v>
      </c>
      <c r="D187" s="17"/>
      <c r="E187" s="17"/>
      <c r="F187" s="19"/>
      <c r="G187" s="20">
        <v>1.0</v>
      </c>
      <c r="H187" s="21"/>
      <c r="I187" s="21">
        <v>231.0</v>
      </c>
      <c r="J187" s="22">
        <v>17.0</v>
      </c>
      <c r="K187" s="50"/>
      <c r="L187" s="21" t="str">
        <f>IF(K187&gt;0,K187*I187,"")</f>
      </c>
      <c r="M187" s="52"/>
      <c r="N187" t="str">
        <f>IF(K187&gt;0,COUNTIF($K$7:K187,"&gt;0"),"")</f>
      </c>
      <c r="P187" t="s">
        <v>608</v>
      </c>
      <c r="Q187" t="s">
        <v>608</v>
      </c>
    </row>
    <row r="188" spans="1:18" customHeight="1" ht="58">
      <c r="A188" s="16"/>
      <c r="B188" s="18" t="s">
        <v>606</v>
      </c>
      <c r="C188" s="17" t="s">
        <v>611</v>
      </c>
      <c r="D188" s="17"/>
      <c r="E188" s="17"/>
      <c r="F188" s="19"/>
      <c r="G188" s="20">
        <v>1.0</v>
      </c>
      <c r="H188" s="21"/>
      <c r="I188" s="21">
        <v>231.0</v>
      </c>
      <c r="J188" s="22">
        <v>1.0</v>
      </c>
      <c r="K188" s="50"/>
      <c r="L188" s="21" t="str">
        <f>IF(K188&gt;0,K188*I188,"")</f>
      </c>
      <c r="M188" s="52"/>
      <c r="N188" t="str">
        <f>IF(K188&gt;0,COUNTIF($K$7:K188,"&gt;0"),"")</f>
      </c>
      <c r="P188" t="s">
        <v>610</v>
      </c>
      <c r="Q188" t="s">
        <v>610</v>
      </c>
    </row>
    <row r="189" spans="1:18" customHeight="1" ht="58">
      <c r="A189" s="16"/>
      <c r="B189" s="18" t="s">
        <v>606</v>
      </c>
      <c r="C189" s="17" t="s">
        <v>613</v>
      </c>
      <c r="D189" s="17"/>
      <c r="E189" s="17"/>
      <c r="F189" s="19"/>
      <c r="G189" s="20">
        <v>1.0</v>
      </c>
      <c r="H189" s="21"/>
      <c r="I189" s="21">
        <v>231.0</v>
      </c>
      <c r="J189" s="22">
        <v>55.0</v>
      </c>
      <c r="K189" s="50"/>
      <c r="L189" s="21" t="str">
        <f>IF(K189&gt;0,K189*I189,"")</f>
      </c>
      <c r="M189" s="52"/>
      <c r="N189" t="str">
        <f>IF(K189&gt;0,COUNTIF($K$7:K189,"&gt;0"),"")</f>
      </c>
      <c r="P189" t="s">
        <v>612</v>
      </c>
      <c r="Q189" t="s">
        <v>612</v>
      </c>
    </row>
    <row r="190" spans="1:18" customHeight="1" ht="58">
      <c r="A190" s="16"/>
      <c r="B190" s="18" t="s">
        <v>606</v>
      </c>
      <c r="C190" s="17" t="s">
        <v>615</v>
      </c>
      <c r="D190" s="17"/>
      <c r="E190" s="17"/>
      <c r="F190" s="19"/>
      <c r="G190" s="20">
        <v>1.0</v>
      </c>
      <c r="H190" s="21"/>
      <c r="I190" s="21">
        <v>231.0</v>
      </c>
      <c r="J190" s="22">
        <v>1.0</v>
      </c>
      <c r="K190" s="50"/>
      <c r="L190" s="21" t="str">
        <f>IF(K190&gt;0,K190*I190,"")</f>
      </c>
      <c r="M190" s="52"/>
      <c r="N190" t="str">
        <f>IF(K190&gt;0,COUNTIF($K$7:K190,"&gt;0"),"")</f>
      </c>
      <c r="P190" t="s">
        <v>614</v>
      </c>
      <c r="Q190" t="s">
        <v>614</v>
      </c>
    </row>
    <row r="191" spans="1:18" customHeight="1" ht="58">
      <c r="A191" s="16"/>
      <c r="B191" s="18" t="s">
        <v>606</v>
      </c>
      <c r="C191" s="17" t="s">
        <v>617</v>
      </c>
      <c r="D191" s="17"/>
      <c r="E191" s="17"/>
      <c r="F191" s="19"/>
      <c r="G191" s="20">
        <v>1.0</v>
      </c>
      <c r="H191" s="21"/>
      <c r="I191" s="21">
        <v>231.0</v>
      </c>
      <c r="J191" s="22">
        <v>22.0</v>
      </c>
      <c r="K191" s="50"/>
      <c r="L191" s="21" t="str">
        <f>IF(K191&gt;0,K191*I191,"")</f>
      </c>
      <c r="M191" s="52"/>
      <c r="N191" t="str">
        <f>IF(K191&gt;0,COUNTIF($K$7:K191,"&gt;0"),"")</f>
      </c>
      <c r="P191" t="s">
        <v>616</v>
      </c>
      <c r="Q191" t="s">
        <v>616</v>
      </c>
    </row>
    <row r="192" spans="1:18" customHeight="1" ht="58">
      <c r="A192" s="16"/>
      <c r="B192" s="18" t="s">
        <v>606</v>
      </c>
      <c r="C192" s="17" t="s">
        <v>619</v>
      </c>
      <c r="D192" s="17"/>
      <c r="E192" s="17"/>
      <c r="F192" s="19"/>
      <c r="G192" s="20">
        <v>1.0</v>
      </c>
      <c r="H192" s="21"/>
      <c r="I192" s="21">
        <v>231.0</v>
      </c>
      <c r="J192" s="22">
        <v>46.0</v>
      </c>
      <c r="K192" s="50"/>
      <c r="L192" s="21" t="str">
        <f>IF(K192&gt;0,K192*I192,"")</f>
      </c>
      <c r="M192" s="52"/>
      <c r="N192" t="str">
        <f>IF(K192&gt;0,COUNTIF($K$7:K192,"&gt;0"),"")</f>
      </c>
      <c r="P192" t="s">
        <v>618</v>
      </c>
      <c r="Q192" t="s">
        <v>618</v>
      </c>
    </row>
    <row r="193" spans="1:18" customHeight="1" ht="58">
      <c r="A193" s="16"/>
      <c r="B193" s="18" t="s">
        <v>606</v>
      </c>
      <c r="C193" s="17" t="s">
        <v>621</v>
      </c>
      <c r="D193" s="17"/>
      <c r="E193" s="17"/>
      <c r="F193" s="19"/>
      <c r="G193" s="20">
        <v>1.0</v>
      </c>
      <c r="H193" s="21"/>
      <c r="I193" s="21">
        <v>231.0</v>
      </c>
      <c r="J193" s="22">
        <v>54.0</v>
      </c>
      <c r="K193" s="50"/>
      <c r="L193" s="21" t="str">
        <f>IF(K193&gt;0,K193*I193,"")</f>
      </c>
      <c r="M193" s="52"/>
      <c r="N193" t="str">
        <f>IF(K193&gt;0,COUNTIF($K$7:K193,"&gt;0"),"")</f>
      </c>
      <c r="P193" t="s">
        <v>620</v>
      </c>
      <c r="Q193" t="s">
        <v>620</v>
      </c>
    </row>
    <row r="194" spans="1:18" customHeight="1" ht="58">
      <c r="A194" s="16"/>
      <c r="B194" s="18" t="s">
        <v>606</v>
      </c>
      <c r="C194" s="17" t="s">
        <v>623</v>
      </c>
      <c r="D194" s="17"/>
      <c r="E194" s="17"/>
      <c r="F194" s="19"/>
      <c r="G194" s="20">
        <v>1.0</v>
      </c>
      <c r="H194" s="21"/>
      <c r="I194" s="21">
        <v>231.0</v>
      </c>
      <c r="J194" s="22">
        <v>11.0</v>
      </c>
      <c r="K194" s="50"/>
      <c r="L194" s="21" t="str">
        <f>IF(K194&gt;0,K194*I194,"")</f>
      </c>
      <c r="M194" s="52"/>
      <c r="N194" t="str">
        <f>IF(K194&gt;0,COUNTIF($K$7:K194,"&gt;0"),"")</f>
      </c>
      <c r="P194" t="s">
        <v>622</v>
      </c>
      <c r="Q194" t="s">
        <v>622</v>
      </c>
    </row>
    <row r="195" spans="1:18" customHeight="1" ht="58">
      <c r="A195" s="16"/>
      <c r="B195" s="18" t="s">
        <v>606</v>
      </c>
      <c r="C195" s="17" t="s">
        <v>625</v>
      </c>
      <c r="D195" s="17"/>
      <c r="E195" s="17"/>
      <c r="F195" s="19"/>
      <c r="G195" s="20">
        <v>1.0</v>
      </c>
      <c r="H195" s="21"/>
      <c r="I195" s="21">
        <v>231.0</v>
      </c>
      <c r="J195" s="22">
        <v>1.0</v>
      </c>
      <c r="K195" s="50"/>
      <c r="L195" s="21" t="str">
        <f>IF(K195&gt;0,K195*I195,"")</f>
      </c>
      <c r="M195" s="52"/>
      <c r="N195" t="str">
        <f>IF(K195&gt;0,COUNTIF($K$7:K195,"&gt;0"),"")</f>
      </c>
      <c r="P195" t="s">
        <v>624</v>
      </c>
      <c r="Q195" t="s">
        <v>624</v>
      </c>
    </row>
    <row r="196" spans="1:18" customHeight="1" ht="58">
      <c r="A196" s="16"/>
      <c r="B196" s="18" t="s">
        <v>606</v>
      </c>
      <c r="C196" s="17" t="s">
        <v>627</v>
      </c>
      <c r="D196" s="17"/>
      <c r="E196" s="17"/>
      <c r="F196" s="19"/>
      <c r="G196" s="20">
        <v>1.0</v>
      </c>
      <c r="H196" s="21"/>
      <c r="I196" s="21">
        <v>231.0</v>
      </c>
      <c r="J196" s="22">
        <v>32.0</v>
      </c>
      <c r="K196" s="50"/>
      <c r="L196" s="21" t="str">
        <f>IF(K196&gt;0,K196*I196,"")</f>
      </c>
      <c r="M196" s="52"/>
      <c r="N196" t="str">
        <f>IF(K196&gt;0,COUNTIF($K$7:K196,"&gt;0"),"")</f>
      </c>
      <c r="P196" t="s">
        <v>626</v>
      </c>
      <c r="Q196" t="s">
        <v>626</v>
      </c>
    </row>
    <row r="197" spans="1:18" customHeight="1" ht="58">
      <c r="A197" s="16"/>
      <c r="B197" s="18" t="s">
        <v>606</v>
      </c>
      <c r="C197" s="17" t="s">
        <v>629</v>
      </c>
      <c r="D197" s="17"/>
      <c r="E197" s="17"/>
      <c r="F197" s="19"/>
      <c r="G197" s="20">
        <v>1.0</v>
      </c>
      <c r="H197" s="21"/>
      <c r="I197" s="21">
        <v>231.0</v>
      </c>
      <c r="J197" s="22">
        <v>35.0</v>
      </c>
      <c r="K197" s="50"/>
      <c r="L197" s="21" t="str">
        <f>IF(K197&gt;0,K197*I197,"")</f>
      </c>
      <c r="M197" s="52"/>
      <c r="N197" t="str">
        <f>IF(K197&gt;0,COUNTIF($K$7:K197,"&gt;0"),"")</f>
      </c>
      <c r="P197" t="s">
        <v>628</v>
      </c>
      <c r="Q197" t="s">
        <v>628</v>
      </c>
    </row>
    <row r="198" spans="1:18" customHeight="1" ht="58">
      <c r="A198" s="16"/>
      <c r="B198" s="18" t="s">
        <v>631</v>
      </c>
      <c r="C198" s="17" t="s">
        <v>632</v>
      </c>
      <c r="D198" s="17"/>
      <c r="E198" s="17"/>
      <c r="F198" s="19"/>
      <c r="G198" s="20">
        <v>1.0</v>
      </c>
      <c r="H198" s="21"/>
      <c r="I198" s="21">
        <v>347.0</v>
      </c>
      <c r="J198" s="22">
        <v>70.0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633</v>
      </c>
      <c r="P198" t="s">
        <v>630</v>
      </c>
      <c r="Q198" t="s">
        <v>630</v>
      </c>
    </row>
    <row r="199" spans="1:18" customHeight="1" ht="58">
      <c r="A199" s="16"/>
      <c r="B199" s="18" t="s">
        <v>631</v>
      </c>
      <c r="C199" s="17" t="s">
        <v>635</v>
      </c>
      <c r="D199" s="17"/>
      <c r="E199" s="17"/>
      <c r="F199" s="19"/>
      <c r="G199" s="20">
        <v>1.0</v>
      </c>
      <c r="H199" s="21"/>
      <c r="I199" s="21">
        <v>347.0</v>
      </c>
      <c r="J199" s="22">
        <v>168.0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636</v>
      </c>
      <c r="P199" t="s">
        <v>634</v>
      </c>
      <c r="Q199" t="s">
        <v>634</v>
      </c>
    </row>
    <row r="200" spans="1:18" customHeight="1" ht="58">
      <c r="A200" s="16"/>
      <c r="B200" s="18" t="s">
        <v>631</v>
      </c>
      <c r="C200" s="17" t="s">
        <v>638</v>
      </c>
      <c r="D200" s="17"/>
      <c r="E200" s="17"/>
      <c r="F200" s="19"/>
      <c r="G200" s="20">
        <v>1.0</v>
      </c>
      <c r="H200" s="21"/>
      <c r="I200" s="21">
        <v>347.0</v>
      </c>
      <c r="J200" s="22">
        <v>51.0</v>
      </c>
      <c r="K200" s="50"/>
      <c r="L200" s="21" t="str">
        <f>IF(K200&gt;0,K200*I200,"")</f>
      </c>
      <c r="M200" s="52"/>
      <c r="N200" t="str">
        <f>IF(K200&gt;0,COUNTIF($K$7:K200,"&gt;0"),"")</f>
      </c>
      <c r="O200" t="s">
        <v>639</v>
      </c>
      <c r="P200" t="s">
        <v>637</v>
      </c>
      <c r="Q200" t="s">
        <v>637</v>
      </c>
    </row>
    <row r="201" spans="1:18" customHeight="1" ht="58">
      <c r="A201" s="16"/>
      <c r="B201" s="18" t="s">
        <v>631</v>
      </c>
      <c r="C201" s="17" t="s">
        <v>641</v>
      </c>
      <c r="D201" s="17"/>
      <c r="E201" s="17"/>
      <c r="F201" s="19"/>
      <c r="G201" s="20">
        <v>1.0</v>
      </c>
      <c r="H201" s="21"/>
      <c r="I201" s="21">
        <v>347.0</v>
      </c>
      <c r="J201" s="22">
        <v>98.0</v>
      </c>
      <c r="K201" s="50"/>
      <c r="L201" s="21" t="str">
        <f>IF(K201&gt;0,K201*I201,"")</f>
      </c>
      <c r="M201" s="52"/>
      <c r="N201" t="str">
        <f>IF(K201&gt;0,COUNTIF($K$7:K201,"&gt;0"),"")</f>
      </c>
      <c r="O201" t="s">
        <v>642</v>
      </c>
      <c r="P201" t="s">
        <v>640</v>
      </c>
      <c r="Q201" t="s">
        <v>640</v>
      </c>
    </row>
    <row r="202" spans="1:18" customHeight="1" ht="58">
      <c r="A202" s="16"/>
      <c r="B202" s="18" t="s">
        <v>631</v>
      </c>
      <c r="C202" s="17" t="s">
        <v>644</v>
      </c>
      <c r="D202" s="17"/>
      <c r="E202" s="17"/>
      <c r="F202" s="19"/>
      <c r="G202" s="20">
        <v>1.0</v>
      </c>
      <c r="H202" s="21"/>
      <c r="I202" s="21">
        <v>347.0</v>
      </c>
      <c r="J202" s="22">
        <v>92.0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645</v>
      </c>
      <c r="P202" t="s">
        <v>643</v>
      </c>
      <c r="Q202" t="s">
        <v>643</v>
      </c>
    </row>
    <row r="203" spans="1:18" customHeight="1" ht="58">
      <c r="A203" s="16"/>
      <c r="B203" s="18" t="s">
        <v>631</v>
      </c>
      <c r="C203" s="17" t="s">
        <v>647</v>
      </c>
      <c r="D203" s="17"/>
      <c r="E203" s="17"/>
      <c r="F203" s="19"/>
      <c r="G203" s="20">
        <v>1.0</v>
      </c>
      <c r="H203" s="21"/>
      <c r="I203" s="21">
        <v>347.0</v>
      </c>
      <c r="J203" s="22">
        <v>210.0</v>
      </c>
      <c r="K203" s="50"/>
      <c r="L203" s="21" t="str">
        <f>IF(K203&gt;0,K203*I203,"")</f>
      </c>
      <c r="M203" s="52"/>
      <c r="N203" t="str">
        <f>IF(K203&gt;0,COUNTIF($K$7:K203,"&gt;0"),"")</f>
      </c>
      <c r="O203" t="s">
        <v>642</v>
      </c>
      <c r="P203" t="s">
        <v>646</v>
      </c>
      <c r="Q203" t="s">
        <v>646</v>
      </c>
    </row>
    <row r="204" spans="1:18" customHeight="1" ht="58">
      <c r="A204" s="16"/>
      <c r="B204" s="18" t="s">
        <v>631</v>
      </c>
      <c r="C204" s="17" t="s">
        <v>649</v>
      </c>
      <c r="D204" s="17"/>
      <c r="E204" s="17"/>
      <c r="F204" s="19"/>
      <c r="G204" s="20">
        <v>1.0</v>
      </c>
      <c r="H204" s="21"/>
      <c r="I204" s="21">
        <v>347.0</v>
      </c>
      <c r="J204" s="22">
        <v>175.0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650</v>
      </c>
      <c r="P204" t="s">
        <v>648</v>
      </c>
      <c r="Q204" t="s">
        <v>648</v>
      </c>
    </row>
    <row r="205" spans="1:18" customHeight="1" ht="58">
      <c r="A205" s="16"/>
      <c r="B205" s="18" t="s">
        <v>631</v>
      </c>
      <c r="C205" s="17" t="s">
        <v>652</v>
      </c>
      <c r="D205" s="17"/>
      <c r="E205" s="17"/>
      <c r="F205" s="19"/>
      <c r="G205" s="20">
        <v>1.0</v>
      </c>
      <c r="H205" s="21"/>
      <c r="I205" s="21">
        <v>347.0</v>
      </c>
      <c r="J205" s="22">
        <v>294.0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653</v>
      </c>
      <c r="P205" t="s">
        <v>651</v>
      </c>
      <c r="Q205" t="s">
        <v>651</v>
      </c>
    </row>
    <row r="206" spans="1:18" customHeight="1" ht="58">
      <c r="A206" s="16"/>
      <c r="B206" s="18" t="s">
        <v>631</v>
      </c>
      <c r="C206" s="17" t="s">
        <v>655</v>
      </c>
      <c r="D206" s="17"/>
      <c r="E206" s="17"/>
      <c r="F206" s="19"/>
      <c r="G206" s="20">
        <v>1.0</v>
      </c>
      <c r="H206" s="21"/>
      <c r="I206" s="21">
        <v>347.0</v>
      </c>
      <c r="J206" s="22">
        <v>97.0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656</v>
      </c>
      <c r="P206" t="s">
        <v>654</v>
      </c>
      <c r="Q206" t="s">
        <v>654</v>
      </c>
    </row>
    <row r="207" spans="1:18" customHeight="1" ht="58">
      <c r="A207" s="16"/>
      <c r="B207" s="18" t="s">
        <v>631</v>
      </c>
      <c r="C207" s="17" t="s">
        <v>658</v>
      </c>
      <c r="D207" s="17"/>
      <c r="E207" s="17"/>
      <c r="F207" s="19"/>
      <c r="G207" s="20">
        <v>1.0</v>
      </c>
      <c r="H207" s="21"/>
      <c r="I207" s="21">
        <v>347.0</v>
      </c>
      <c r="J207" s="22">
        <v>215.0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659</v>
      </c>
      <c r="P207" t="s">
        <v>657</v>
      </c>
      <c r="Q207" t="s">
        <v>657</v>
      </c>
    </row>
    <row r="208" spans="1:18" customHeight="1" ht="58">
      <c r="A208" s="16"/>
      <c r="B208" s="18" t="s">
        <v>631</v>
      </c>
      <c r="C208" s="17" t="s">
        <v>661</v>
      </c>
      <c r="D208" s="17"/>
      <c r="E208" s="17"/>
      <c r="F208" s="19"/>
      <c r="G208" s="20">
        <v>1.0</v>
      </c>
      <c r="H208" s="21"/>
      <c r="I208" s="21">
        <v>347.0</v>
      </c>
      <c r="J208" s="22">
        <v>18.0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662</v>
      </c>
      <c r="P208" t="s">
        <v>660</v>
      </c>
      <c r="Q208" t="s">
        <v>660</v>
      </c>
    </row>
    <row r="209" spans="1:18" customHeight="1" ht="58">
      <c r="A209" s="16"/>
      <c r="B209" s="18" t="s">
        <v>631</v>
      </c>
      <c r="C209" s="17" t="s">
        <v>664</v>
      </c>
      <c r="D209" s="17"/>
      <c r="E209" s="17"/>
      <c r="F209" s="19"/>
      <c r="G209" s="20">
        <v>1.0</v>
      </c>
      <c r="H209" s="21"/>
      <c r="I209" s="21">
        <v>347.0</v>
      </c>
      <c r="J209" s="22">
        <v>170.0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665</v>
      </c>
      <c r="P209" t="s">
        <v>663</v>
      </c>
      <c r="Q209" t="s">
        <v>663</v>
      </c>
    </row>
    <row r="210" spans="1:18" customHeight="1" ht="58">
      <c r="A210" s="16"/>
      <c r="B210" s="18" t="s">
        <v>631</v>
      </c>
      <c r="C210" s="17" t="s">
        <v>667</v>
      </c>
      <c r="D210" s="17"/>
      <c r="E210" s="17"/>
      <c r="F210" s="19"/>
      <c r="G210" s="20">
        <v>1.0</v>
      </c>
      <c r="H210" s="21"/>
      <c r="I210" s="21">
        <v>347.0</v>
      </c>
      <c r="J210" s="22">
        <v>93.0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668</v>
      </c>
      <c r="P210" t="s">
        <v>666</v>
      </c>
      <c r="Q210" t="s">
        <v>666</v>
      </c>
    </row>
    <row r="211" spans="1:18" customHeight="1" ht="58">
      <c r="A211" s="16"/>
      <c r="B211" s="18" t="s">
        <v>670</v>
      </c>
      <c r="C211" s="17" t="s">
        <v>671</v>
      </c>
      <c r="D211" s="17"/>
      <c r="E211" s="17"/>
      <c r="F211" s="19"/>
      <c r="G211" s="20">
        <v>1.0</v>
      </c>
      <c r="H211" s="21"/>
      <c r="I211" s="21">
        <v>347.0</v>
      </c>
      <c r="J211" s="22">
        <v>189.0</v>
      </c>
      <c r="K211" s="50"/>
      <c r="L211" s="21" t="str">
        <f>IF(K211&gt;0,K211*I211,"")</f>
      </c>
      <c r="M211" s="52"/>
      <c r="N211" t="str">
        <f>IF(K211&gt;0,COUNTIF($K$7:K211,"&gt;0"),"")</f>
      </c>
      <c r="P211" t="s">
        <v>669</v>
      </c>
      <c r="Q211" t="s">
        <v>669</v>
      </c>
    </row>
    <row r="212" spans="1:18" customHeight="1" ht="58">
      <c r="A212" s="16"/>
      <c r="B212" s="18" t="s">
        <v>670</v>
      </c>
      <c r="C212" s="17" t="s">
        <v>673</v>
      </c>
      <c r="D212" s="17"/>
      <c r="E212" s="17"/>
      <c r="F212" s="19"/>
      <c r="G212" s="20">
        <v>1.0</v>
      </c>
      <c r="H212" s="21"/>
      <c r="I212" s="21">
        <v>347.0</v>
      </c>
      <c r="J212" s="22">
        <v>38.0</v>
      </c>
      <c r="K212" s="50"/>
      <c r="L212" s="21" t="str">
        <f>IF(K212&gt;0,K212*I212,"")</f>
      </c>
      <c r="M212" s="52"/>
      <c r="N212" t="str">
        <f>IF(K212&gt;0,COUNTIF($K$7:K212,"&gt;0"),"")</f>
      </c>
      <c r="P212" t="s">
        <v>672</v>
      </c>
      <c r="Q212" t="s">
        <v>672</v>
      </c>
    </row>
    <row r="213" spans="1:18" customHeight="1" ht="58">
      <c r="A213" s="16"/>
      <c r="B213" s="18" t="s">
        <v>670</v>
      </c>
      <c r="C213" s="17" t="s">
        <v>675</v>
      </c>
      <c r="D213" s="17"/>
      <c r="E213" s="17"/>
      <c r="F213" s="19"/>
      <c r="G213" s="20">
        <v>1.0</v>
      </c>
      <c r="H213" s="21"/>
      <c r="I213" s="21">
        <v>347.0</v>
      </c>
      <c r="J213" s="22">
        <v>12.0</v>
      </c>
      <c r="K213" s="50"/>
      <c r="L213" s="21" t="str">
        <f>IF(K213&gt;0,K213*I213,"")</f>
      </c>
      <c r="M213" s="52"/>
      <c r="N213" t="str">
        <f>IF(K213&gt;0,COUNTIF($K$7:K213,"&gt;0"),"")</f>
      </c>
      <c r="P213" t="s">
        <v>674</v>
      </c>
      <c r="Q213" t="s">
        <v>674</v>
      </c>
    </row>
    <row r="214" spans="1:18" customHeight="1" ht="58">
      <c r="A214" s="16"/>
      <c r="B214" s="18" t="s">
        <v>670</v>
      </c>
      <c r="C214" s="17" t="s">
        <v>677</v>
      </c>
      <c r="D214" s="17"/>
      <c r="E214" s="17"/>
      <c r="F214" s="19"/>
      <c r="G214" s="20">
        <v>1.0</v>
      </c>
      <c r="H214" s="21"/>
      <c r="I214" s="21">
        <v>347.0</v>
      </c>
      <c r="J214" s="22">
        <v>1.0</v>
      </c>
      <c r="K214" s="50"/>
      <c r="L214" s="21" t="str">
        <f>IF(K214&gt;0,K214*I214,"")</f>
      </c>
      <c r="M214" s="52"/>
      <c r="N214" t="str">
        <f>IF(K214&gt;0,COUNTIF($K$7:K214,"&gt;0"),"")</f>
      </c>
      <c r="P214" t="s">
        <v>676</v>
      </c>
      <c r="Q214" t="s">
        <v>676</v>
      </c>
    </row>
    <row r="215" spans="1:18" customHeight="1" ht="58">
      <c r="A215" s="16"/>
      <c r="B215" s="18" t="s">
        <v>670</v>
      </c>
      <c r="C215" s="17" t="s">
        <v>679</v>
      </c>
      <c r="D215" s="17"/>
      <c r="E215" s="17"/>
      <c r="F215" s="19"/>
      <c r="G215" s="20">
        <v>1.0</v>
      </c>
      <c r="H215" s="21"/>
      <c r="I215" s="21">
        <v>347.0</v>
      </c>
      <c r="J215" s="22">
        <v>38.0</v>
      </c>
      <c r="K215" s="50"/>
      <c r="L215" s="21" t="str">
        <f>IF(K215&gt;0,K215*I215,"")</f>
      </c>
      <c r="M215" s="52"/>
      <c r="N215" t="str">
        <f>IF(K215&gt;0,COUNTIF($K$7:K215,"&gt;0"),"")</f>
      </c>
      <c r="P215" t="s">
        <v>678</v>
      </c>
      <c r="Q215" t="s">
        <v>678</v>
      </c>
    </row>
    <row r="216" spans="1:18" customHeight="1" ht="58">
      <c r="A216" s="16"/>
      <c r="B216" s="18" t="s">
        <v>670</v>
      </c>
      <c r="C216" s="17" t="s">
        <v>681</v>
      </c>
      <c r="D216" s="17"/>
      <c r="E216" s="17"/>
      <c r="F216" s="19"/>
      <c r="G216" s="20">
        <v>1.0</v>
      </c>
      <c r="H216" s="21"/>
      <c r="I216" s="21">
        <v>347.0</v>
      </c>
      <c r="J216" s="22">
        <v>53.0</v>
      </c>
      <c r="K216" s="50"/>
      <c r="L216" s="21" t="str">
        <f>IF(K216&gt;0,K216*I216,"")</f>
      </c>
      <c r="M216" s="52"/>
      <c r="N216" t="str">
        <f>IF(K216&gt;0,COUNTIF($K$7:K216,"&gt;0"),"")</f>
      </c>
      <c r="P216" t="s">
        <v>680</v>
      </c>
      <c r="Q216" t="s">
        <v>680</v>
      </c>
    </row>
    <row r="217" spans="1:18" customHeight="1" ht="58">
      <c r="A217" s="16"/>
      <c r="B217" s="18" t="s">
        <v>670</v>
      </c>
      <c r="C217" s="17" t="s">
        <v>683</v>
      </c>
      <c r="D217" s="17"/>
      <c r="E217" s="17"/>
      <c r="F217" s="19"/>
      <c r="G217" s="20">
        <v>1.0</v>
      </c>
      <c r="H217" s="21"/>
      <c r="I217" s="21">
        <v>347.0</v>
      </c>
      <c r="J217" s="22">
        <v>1.0</v>
      </c>
      <c r="K217" s="50"/>
      <c r="L217" s="21" t="str">
        <f>IF(K217&gt;0,K217*I217,"")</f>
      </c>
      <c r="M217" s="52"/>
      <c r="N217" t="str">
        <f>IF(K217&gt;0,COUNTIF($K$7:K217,"&gt;0"),"")</f>
      </c>
      <c r="P217" t="s">
        <v>682</v>
      </c>
      <c r="Q217" t="s">
        <v>682</v>
      </c>
    </row>
    <row r="218" spans="1:18" customHeight="1" ht="58">
      <c r="A218" s="16"/>
      <c r="B218" s="18" t="s">
        <v>670</v>
      </c>
      <c r="C218" s="17" t="s">
        <v>685</v>
      </c>
      <c r="D218" s="17"/>
      <c r="E218" s="17"/>
      <c r="F218" s="19"/>
      <c r="G218" s="20">
        <v>1.0</v>
      </c>
      <c r="H218" s="21"/>
      <c r="I218" s="21">
        <v>347.0</v>
      </c>
      <c r="J218" s="22">
        <v>52.0</v>
      </c>
      <c r="K218" s="50"/>
      <c r="L218" s="21" t="str">
        <f>IF(K218&gt;0,K218*I218,"")</f>
      </c>
      <c r="M218" s="52"/>
      <c r="N218" t="str">
        <f>IF(K218&gt;0,COUNTIF($K$7:K218,"&gt;0"),"")</f>
      </c>
      <c r="P218" t="s">
        <v>684</v>
      </c>
      <c r="Q218" t="s">
        <v>684</v>
      </c>
    </row>
    <row r="219" spans="1:18" customHeight="1" ht="58">
      <c r="A219" s="16"/>
      <c r="B219" s="18" t="s">
        <v>670</v>
      </c>
      <c r="C219" s="17" t="s">
        <v>687</v>
      </c>
      <c r="D219" s="17"/>
      <c r="E219" s="17"/>
      <c r="F219" s="19"/>
      <c r="G219" s="20">
        <v>1.0</v>
      </c>
      <c r="H219" s="21"/>
      <c r="I219" s="21">
        <v>347.0</v>
      </c>
      <c r="J219" s="22">
        <v>28.0</v>
      </c>
      <c r="K219" s="50"/>
      <c r="L219" s="21" t="str">
        <f>IF(K219&gt;0,K219*I219,"")</f>
      </c>
      <c r="M219" s="52"/>
      <c r="N219" t="str">
        <f>IF(K219&gt;0,COUNTIF($K$7:K219,"&gt;0"),"")</f>
      </c>
      <c r="P219" t="s">
        <v>686</v>
      </c>
      <c r="Q219" t="s">
        <v>686</v>
      </c>
    </row>
    <row r="220" spans="1:18" customHeight="1" ht="58">
      <c r="A220" s="16"/>
      <c r="B220" s="18" t="s">
        <v>670</v>
      </c>
      <c r="C220" s="17" t="s">
        <v>689</v>
      </c>
      <c r="D220" s="17"/>
      <c r="E220" s="17"/>
      <c r="F220" s="19"/>
      <c r="G220" s="20">
        <v>1.0</v>
      </c>
      <c r="H220" s="21"/>
      <c r="I220" s="21">
        <v>347.0</v>
      </c>
      <c r="J220" s="22">
        <v>34.0</v>
      </c>
      <c r="K220" s="50"/>
      <c r="L220" s="21" t="str">
        <f>IF(K220&gt;0,K220*I220,"")</f>
      </c>
      <c r="M220" s="52"/>
      <c r="N220" t="str">
        <f>IF(K220&gt;0,COUNTIF($K$7:K220,"&gt;0"),"")</f>
      </c>
      <c r="P220" t="s">
        <v>688</v>
      </c>
      <c r="Q220" t="s">
        <v>688</v>
      </c>
    </row>
    <row r="221" spans="1:18" customHeight="1" ht="24">
      <c r="A221" s="23" t="s">
        <v>690</v>
      </c>
      <c r="B221" s="24"/>
      <c r="C221" s="25"/>
      <c r="D221" s="25"/>
      <c r="E221" s="25"/>
      <c r="F221" s="26"/>
      <c r="G221" s="27"/>
      <c r="H221" s="28"/>
      <c r="I221" s="28"/>
      <c r="J221" s="29"/>
      <c r="K221" s="49"/>
      <c r="L221" s="28"/>
      <c r="M221" s="51"/>
      <c r="N221" t="str">
        <f>IF(K221&gt;0,COUNTIF($K$7:K221,"&gt;0"),"")</f>
      </c>
    </row>
    <row r="222" spans="1:18" customHeight="1" ht="58">
      <c r="A222" s="16"/>
      <c r="B222" s="18" t="s">
        <v>692</v>
      </c>
      <c r="C222" s="17" t="s">
        <v>693</v>
      </c>
      <c r="D222" s="17"/>
      <c r="E222" s="17"/>
      <c r="F222" s="19"/>
      <c r="G222" s="20">
        <v>1.0</v>
      </c>
      <c r="H222" s="21"/>
      <c r="I222" s="21">
        <v>469.0</v>
      </c>
      <c r="J222" s="22">
        <v>161.0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694</v>
      </c>
      <c r="P222" t="s">
        <v>691</v>
      </c>
      <c r="Q222" t="s">
        <v>691</v>
      </c>
    </row>
    <row r="223" spans="1:18" customHeight="1" ht="58">
      <c r="A223" s="16"/>
      <c r="B223" s="18" t="s">
        <v>692</v>
      </c>
      <c r="C223" s="17" t="s">
        <v>696</v>
      </c>
      <c r="D223" s="17"/>
      <c r="E223" s="17"/>
      <c r="F223" s="19"/>
      <c r="G223" s="20">
        <v>1.0</v>
      </c>
      <c r="H223" s="21"/>
      <c r="I223" s="21">
        <v>469.0</v>
      </c>
      <c r="J223" s="22">
        <v>128.0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697</v>
      </c>
      <c r="P223" t="s">
        <v>695</v>
      </c>
      <c r="Q223" t="s">
        <v>695</v>
      </c>
    </row>
    <row r="224" spans="1:18" customHeight="1" ht="58">
      <c r="A224" s="16"/>
      <c r="B224" s="18" t="s">
        <v>692</v>
      </c>
      <c r="C224" s="17" t="s">
        <v>699</v>
      </c>
      <c r="D224" s="17"/>
      <c r="E224" s="17"/>
      <c r="F224" s="19"/>
      <c r="G224" s="20">
        <v>1.0</v>
      </c>
      <c r="H224" s="21"/>
      <c r="I224" s="21">
        <v>469.0</v>
      </c>
      <c r="J224" s="22">
        <v>127.0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700</v>
      </c>
      <c r="P224" t="s">
        <v>698</v>
      </c>
      <c r="Q224" t="s">
        <v>698</v>
      </c>
    </row>
    <row r="225" spans="1:18" customHeight="1" ht="58">
      <c r="A225" s="16"/>
      <c r="B225" s="18" t="s">
        <v>702</v>
      </c>
      <c r="C225" s="17" t="s">
        <v>703</v>
      </c>
      <c r="D225" s="17"/>
      <c r="E225" s="17"/>
      <c r="F225" s="19"/>
      <c r="G225" s="20">
        <v>1.0</v>
      </c>
      <c r="H225" s="21"/>
      <c r="I225" s="21">
        <v>407.0</v>
      </c>
      <c r="J225" s="22">
        <v>380.0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704</v>
      </c>
      <c r="P225" t="s">
        <v>701</v>
      </c>
      <c r="Q225" t="s">
        <v>701</v>
      </c>
    </row>
    <row r="226" spans="1:18" customHeight="1" ht="58">
      <c r="A226" s="16"/>
      <c r="B226" s="18" t="s">
        <v>702</v>
      </c>
      <c r="C226" s="17" t="s">
        <v>706</v>
      </c>
      <c r="D226" s="17"/>
      <c r="E226" s="17"/>
      <c r="F226" s="19"/>
      <c r="G226" s="20">
        <v>1.0</v>
      </c>
      <c r="H226" s="21"/>
      <c r="I226" s="21">
        <v>407.0</v>
      </c>
      <c r="J226" s="22">
        <v>320.0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707</v>
      </c>
      <c r="P226" t="s">
        <v>705</v>
      </c>
      <c r="Q226" t="s">
        <v>705</v>
      </c>
    </row>
    <row r="227" spans="1:18" customHeight="1" ht="58">
      <c r="A227" s="16"/>
      <c r="B227" s="18" t="s">
        <v>702</v>
      </c>
      <c r="C227" s="17" t="s">
        <v>709</v>
      </c>
      <c r="D227" s="17"/>
      <c r="E227" s="17"/>
      <c r="F227" s="19"/>
      <c r="G227" s="20">
        <v>1.0</v>
      </c>
      <c r="H227" s="21"/>
      <c r="I227" s="21">
        <v>407.0</v>
      </c>
      <c r="J227" s="22">
        <v>362.0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710</v>
      </c>
      <c r="P227" t="s">
        <v>708</v>
      </c>
      <c r="Q227" t="s">
        <v>708</v>
      </c>
    </row>
    <row r="228" spans="1:18" customHeight="1" ht="58">
      <c r="A228" s="16"/>
      <c r="B228" s="18" t="s">
        <v>702</v>
      </c>
      <c r="C228" s="17" t="s">
        <v>712</v>
      </c>
      <c r="D228" s="17"/>
      <c r="E228" s="17"/>
      <c r="F228" s="19"/>
      <c r="G228" s="20">
        <v>1.0</v>
      </c>
      <c r="H228" s="21"/>
      <c r="I228" s="21">
        <v>407.0</v>
      </c>
      <c r="J228" s="22">
        <v>301.0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713</v>
      </c>
      <c r="P228" t="s">
        <v>711</v>
      </c>
      <c r="Q228" t="s">
        <v>711</v>
      </c>
    </row>
    <row r="229" spans="1:18" customHeight="1" ht="58">
      <c r="A229" s="16"/>
      <c r="B229" s="18" t="s">
        <v>715</v>
      </c>
      <c r="C229" s="17" t="s">
        <v>716</v>
      </c>
      <c r="D229" s="17"/>
      <c r="E229" s="17"/>
      <c r="F229" s="19"/>
      <c r="G229" s="20">
        <v>1.0</v>
      </c>
      <c r="H229" s="21"/>
      <c r="I229" s="21">
        <v>414.0</v>
      </c>
      <c r="J229" s="22">
        <v>350.0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717</v>
      </c>
      <c r="P229" t="s">
        <v>714</v>
      </c>
      <c r="Q229" t="s">
        <v>714</v>
      </c>
    </row>
    <row r="230" spans="1:18" customHeight="1" ht="58">
      <c r="A230" s="16"/>
      <c r="B230" s="18" t="s">
        <v>715</v>
      </c>
      <c r="C230" s="17" t="s">
        <v>719</v>
      </c>
      <c r="D230" s="17"/>
      <c r="E230" s="17"/>
      <c r="F230" s="19"/>
      <c r="G230" s="20">
        <v>1.0</v>
      </c>
      <c r="H230" s="21"/>
      <c r="I230" s="21">
        <v>414.0</v>
      </c>
      <c r="J230" s="22">
        <v>290.0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720</v>
      </c>
      <c r="P230" t="s">
        <v>718</v>
      </c>
      <c r="Q230" t="s">
        <v>718</v>
      </c>
    </row>
    <row r="231" spans="1:18" customHeight="1" ht="58">
      <c r="A231" s="16"/>
      <c r="B231" s="18" t="s">
        <v>722</v>
      </c>
      <c r="C231" s="17" t="s">
        <v>723</v>
      </c>
      <c r="D231" s="17"/>
      <c r="E231" s="17"/>
      <c r="F231" s="19" t="s">
        <v>724</v>
      </c>
      <c r="G231" s="20">
        <v>5.0</v>
      </c>
      <c r="H231" s="21"/>
      <c r="I231" s="21">
        <v>27.0</v>
      </c>
      <c r="J231" s="22">
        <v>4151.0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725</v>
      </c>
      <c r="P231" t="s">
        <v>721</v>
      </c>
      <c r="Q231" t="s">
        <v>721</v>
      </c>
    </row>
    <row r="232" spans="1:18" customHeight="1" ht="58">
      <c r="A232" s="16"/>
      <c r="B232" s="18" t="s">
        <v>722</v>
      </c>
      <c r="C232" s="17" t="s">
        <v>727</v>
      </c>
      <c r="D232" s="17"/>
      <c r="E232" s="17"/>
      <c r="F232" s="19" t="s">
        <v>724</v>
      </c>
      <c r="G232" s="20">
        <v>5.0</v>
      </c>
      <c r="H232" s="21"/>
      <c r="I232" s="21">
        <v>27.0</v>
      </c>
      <c r="J232" s="22">
        <v>5325.0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728</v>
      </c>
      <c r="P232" t="s">
        <v>726</v>
      </c>
      <c r="Q232" t="s">
        <v>726</v>
      </c>
    </row>
    <row r="233" spans="1:18" customHeight="1" ht="58">
      <c r="A233" s="16"/>
      <c r="B233" s="18" t="s">
        <v>722</v>
      </c>
      <c r="C233" s="17" t="s">
        <v>730</v>
      </c>
      <c r="D233" s="17"/>
      <c r="E233" s="17"/>
      <c r="F233" s="19" t="s">
        <v>724</v>
      </c>
      <c r="G233" s="20">
        <v>5.0</v>
      </c>
      <c r="H233" s="21"/>
      <c r="I233" s="21">
        <v>27.0</v>
      </c>
      <c r="J233" s="22">
        <v>4135.0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731</v>
      </c>
      <c r="P233" t="s">
        <v>729</v>
      </c>
      <c r="Q233" t="s">
        <v>729</v>
      </c>
    </row>
    <row r="234" spans="1:18" customHeight="1" ht="58">
      <c r="A234" s="16"/>
      <c r="B234" s="18" t="s">
        <v>722</v>
      </c>
      <c r="C234" s="17" t="s">
        <v>733</v>
      </c>
      <c r="D234" s="17"/>
      <c r="E234" s="17"/>
      <c r="F234" s="19" t="s">
        <v>724</v>
      </c>
      <c r="G234" s="20">
        <v>5.0</v>
      </c>
      <c r="H234" s="21"/>
      <c r="I234" s="21">
        <v>27.0</v>
      </c>
      <c r="J234" s="22">
        <v>5338.0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734</v>
      </c>
      <c r="P234" t="s">
        <v>732</v>
      </c>
      <c r="Q234" t="s">
        <v>732</v>
      </c>
    </row>
    <row r="235" spans="1:18" customHeight="1" ht="58">
      <c r="A235" s="16"/>
      <c r="B235" s="18" t="s">
        <v>736</v>
      </c>
      <c r="C235" s="17" t="s">
        <v>737</v>
      </c>
      <c r="D235" s="17"/>
      <c r="E235" s="17"/>
      <c r="F235" s="19"/>
      <c r="G235" s="20">
        <v>1.0</v>
      </c>
      <c r="H235" s="21"/>
      <c r="I235" s="21">
        <v>70.0</v>
      </c>
      <c r="J235" s="22">
        <v>158.0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738</v>
      </c>
      <c r="P235" t="s">
        <v>735</v>
      </c>
      <c r="Q235" t="s">
        <v>735</v>
      </c>
    </row>
    <row r="236" spans="1:18" customHeight="1" ht="58">
      <c r="A236" s="16"/>
      <c r="B236" s="18" t="s">
        <v>736</v>
      </c>
      <c r="C236" s="17" t="s">
        <v>740</v>
      </c>
      <c r="D236" s="17"/>
      <c r="E236" s="17"/>
      <c r="F236" s="19"/>
      <c r="G236" s="20">
        <v>1.0</v>
      </c>
      <c r="H236" s="21"/>
      <c r="I236" s="21">
        <v>70.0</v>
      </c>
      <c r="J236" s="22">
        <v>221.0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741</v>
      </c>
      <c r="P236" t="s">
        <v>739</v>
      </c>
      <c r="Q236" t="s">
        <v>739</v>
      </c>
    </row>
    <row r="237" spans="1:18" customHeight="1" ht="58">
      <c r="A237" s="16"/>
      <c r="B237" s="18" t="s">
        <v>743</v>
      </c>
      <c r="C237" s="17" t="s">
        <v>744</v>
      </c>
      <c r="D237" s="17"/>
      <c r="E237" s="17"/>
      <c r="F237" s="19"/>
      <c r="G237" s="20">
        <v>1.0</v>
      </c>
      <c r="H237" s="21"/>
      <c r="I237" s="21">
        <v>70.0</v>
      </c>
      <c r="J237" s="22">
        <v>15.0</v>
      </c>
      <c r="K237" s="50"/>
      <c r="L237" s="21" t="str">
        <f>IF(K237&gt;0,K237*I237,"")</f>
      </c>
      <c r="M237" s="52"/>
      <c r="N237" t="str">
        <f>IF(K237&gt;0,COUNTIF($K$7:K237,"&gt;0"),"")</f>
      </c>
      <c r="O237" t="s">
        <v>745</v>
      </c>
      <c r="P237" t="s">
        <v>742</v>
      </c>
      <c r="Q237" t="s">
        <v>742</v>
      </c>
    </row>
    <row r="238" spans="1:18" customHeight="1" ht="58">
      <c r="A238" s="16"/>
      <c r="B238" s="18" t="s">
        <v>743</v>
      </c>
      <c r="C238" s="17" t="s">
        <v>747</v>
      </c>
      <c r="D238" s="17"/>
      <c r="E238" s="17"/>
      <c r="F238" s="19"/>
      <c r="G238" s="20">
        <v>1.0</v>
      </c>
      <c r="H238" s="21"/>
      <c r="I238" s="21">
        <v>70.0</v>
      </c>
      <c r="J238" s="22">
        <v>8.0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748</v>
      </c>
      <c r="P238" t="s">
        <v>746</v>
      </c>
      <c r="Q238" t="s">
        <v>746</v>
      </c>
    </row>
    <row r="239" spans="1:18" customHeight="1" ht="58">
      <c r="A239" s="16"/>
      <c r="B239" s="18" t="s">
        <v>743</v>
      </c>
      <c r="C239" s="17" t="s">
        <v>750</v>
      </c>
      <c r="D239" s="17"/>
      <c r="E239" s="17"/>
      <c r="F239" s="19"/>
      <c r="G239" s="20">
        <v>1.0</v>
      </c>
      <c r="H239" s="21"/>
      <c r="I239" s="21">
        <v>70.0</v>
      </c>
      <c r="J239" s="22">
        <v>172.0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751</v>
      </c>
      <c r="P239" t="s">
        <v>749</v>
      </c>
      <c r="Q239" t="s">
        <v>749</v>
      </c>
    </row>
    <row r="240" spans="1:18" customHeight="1" ht="58">
      <c r="A240" s="16"/>
      <c r="B240" s="18" t="s">
        <v>753</v>
      </c>
      <c r="C240" s="17" t="s">
        <v>754</v>
      </c>
      <c r="D240" s="17" t="s">
        <v>755</v>
      </c>
      <c r="E240" s="17" t="s">
        <v>756</v>
      </c>
      <c r="F240" s="19"/>
      <c r="G240" s="20">
        <v>1.0</v>
      </c>
      <c r="H240" s="21"/>
      <c r="I240" s="21"/>
      <c r="J240" s="22">
        <v>3.0</v>
      </c>
      <c r="K240" s="50"/>
      <c r="L240" s="21" t="str">
        <f>IF(K240&gt;0,"по запросу","")</f>
      </c>
      <c r="M240" s="52"/>
      <c r="N240" t="str">
        <f>IF(K240&gt;0,COUNTIF($K$7:K240,"&gt;0"),"")</f>
      </c>
      <c r="O240" t="s">
        <v>757</v>
      </c>
      <c r="P240" t="s">
        <v>752</v>
      </c>
      <c r="Q240" t="s">
        <v>752</v>
      </c>
    </row>
    <row r="241" spans="1:18" customHeight="1" ht="58">
      <c r="A241" s="16"/>
      <c r="B241" s="18" t="s">
        <v>759</v>
      </c>
      <c r="C241" s="17" t="s">
        <v>760</v>
      </c>
      <c r="D241" s="17"/>
      <c r="E241" s="17"/>
      <c r="F241" s="19"/>
      <c r="G241" s="20">
        <v>1.0</v>
      </c>
      <c r="H241" s="21"/>
      <c r="I241" s="21">
        <v>110.0</v>
      </c>
      <c r="J241" s="22">
        <v>650.0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761</v>
      </c>
      <c r="P241" t="s">
        <v>758</v>
      </c>
      <c r="Q241" t="s">
        <v>758</v>
      </c>
    </row>
    <row r="242" spans="1:18" customHeight="1" ht="58">
      <c r="A242" s="16"/>
      <c r="B242" s="18" t="s">
        <v>759</v>
      </c>
      <c r="C242" s="17" t="s">
        <v>763</v>
      </c>
      <c r="D242" s="17"/>
      <c r="E242" s="17"/>
      <c r="F242" s="19"/>
      <c r="G242" s="20">
        <v>1.0</v>
      </c>
      <c r="H242" s="21"/>
      <c r="I242" s="21">
        <v>110.0</v>
      </c>
      <c r="J242" s="22">
        <v>573.0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764</v>
      </c>
      <c r="P242" t="s">
        <v>762</v>
      </c>
      <c r="Q242" t="s">
        <v>762</v>
      </c>
    </row>
    <row r="243" spans="1:18" customHeight="1" ht="58">
      <c r="A243" s="16"/>
      <c r="B243" s="18" t="s">
        <v>766</v>
      </c>
      <c r="C243" s="17" t="s">
        <v>767</v>
      </c>
      <c r="D243" s="17"/>
      <c r="E243" s="17"/>
      <c r="F243" s="19"/>
      <c r="G243" s="20">
        <v>1.0</v>
      </c>
      <c r="H243" s="21"/>
      <c r="I243" s="21">
        <v>66.0</v>
      </c>
      <c r="J243" s="22">
        <v>3302.0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768</v>
      </c>
      <c r="P243" t="s">
        <v>765</v>
      </c>
      <c r="Q243" t="s">
        <v>765</v>
      </c>
    </row>
    <row r="244" spans="1:18" customHeight="1" ht="58">
      <c r="A244" s="16"/>
      <c r="B244" s="18" t="s">
        <v>766</v>
      </c>
      <c r="C244" s="17" t="s">
        <v>770</v>
      </c>
      <c r="D244" s="17"/>
      <c r="E244" s="17"/>
      <c r="F244" s="19"/>
      <c r="G244" s="20">
        <v>1.0</v>
      </c>
      <c r="H244" s="21"/>
      <c r="I244" s="21">
        <v>66.0</v>
      </c>
      <c r="J244" s="22">
        <v>3132.0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771</v>
      </c>
      <c r="P244" t="s">
        <v>769</v>
      </c>
      <c r="Q244" t="s">
        <v>769</v>
      </c>
    </row>
    <row r="245" spans="1:18" customHeight="1" ht="58">
      <c r="A245" s="16"/>
      <c r="B245" s="18" t="s">
        <v>766</v>
      </c>
      <c r="C245" s="17" t="s">
        <v>773</v>
      </c>
      <c r="D245" s="17"/>
      <c r="E245" s="17"/>
      <c r="F245" s="19"/>
      <c r="G245" s="20">
        <v>1.0</v>
      </c>
      <c r="H245" s="21"/>
      <c r="I245" s="21">
        <v>66.0</v>
      </c>
      <c r="J245" s="22">
        <v>3278.0</v>
      </c>
      <c r="K245" s="50"/>
      <c r="L245" s="21" t="str">
        <f>IF(K245&gt;0,K245*I245,"")</f>
      </c>
      <c r="M245" s="52"/>
      <c r="N245" t="str">
        <f>IF(K245&gt;0,COUNTIF($K$7:K245,"&gt;0"),"")</f>
      </c>
      <c r="O245" t="s">
        <v>774</v>
      </c>
      <c r="P245" t="s">
        <v>772</v>
      </c>
      <c r="Q245" t="s">
        <v>772</v>
      </c>
    </row>
    <row r="246" spans="1:18" customHeight="1" ht="58">
      <c r="A246" s="16"/>
      <c r="B246" s="18" t="s">
        <v>766</v>
      </c>
      <c r="C246" s="17" t="s">
        <v>776</v>
      </c>
      <c r="D246" s="17"/>
      <c r="E246" s="17"/>
      <c r="F246" s="19"/>
      <c r="G246" s="20">
        <v>1.0</v>
      </c>
      <c r="H246" s="21"/>
      <c r="I246" s="21">
        <v>66.0</v>
      </c>
      <c r="J246" s="22">
        <v>2854.0</v>
      </c>
      <c r="K246" s="50"/>
      <c r="L246" s="21" t="str">
        <f>IF(K246&gt;0,K246*I246,"")</f>
      </c>
      <c r="M246" s="52"/>
      <c r="N246" t="str">
        <f>IF(K246&gt;0,COUNTIF($K$7:K246,"&gt;0"),"")</f>
      </c>
      <c r="O246" t="s">
        <v>777</v>
      </c>
      <c r="P246" t="s">
        <v>775</v>
      </c>
      <c r="Q246" t="s">
        <v>775</v>
      </c>
    </row>
    <row r="247" spans="1:18" customHeight="1" ht="58">
      <c r="A247" s="16"/>
      <c r="B247" s="18" t="s">
        <v>766</v>
      </c>
      <c r="C247" s="17" t="s">
        <v>779</v>
      </c>
      <c r="D247" s="17"/>
      <c r="E247" s="17"/>
      <c r="F247" s="19"/>
      <c r="G247" s="20">
        <v>1.0</v>
      </c>
      <c r="H247" s="21"/>
      <c r="I247" s="21">
        <v>66.0</v>
      </c>
      <c r="J247" s="22">
        <v>3138.0</v>
      </c>
      <c r="K247" s="50"/>
      <c r="L247" s="21" t="str">
        <f>IF(K247&gt;0,K247*I247,"")</f>
      </c>
      <c r="M247" s="52"/>
      <c r="N247" t="str">
        <f>IF(K247&gt;0,COUNTIF($K$7:K247,"&gt;0"),"")</f>
      </c>
      <c r="O247" t="s">
        <v>780</v>
      </c>
      <c r="P247" t="s">
        <v>778</v>
      </c>
      <c r="Q247" t="s">
        <v>778</v>
      </c>
    </row>
    <row r="248" spans="1:18" customHeight="1" ht="58">
      <c r="A248" s="16"/>
      <c r="B248" s="18" t="s">
        <v>766</v>
      </c>
      <c r="C248" s="17" t="s">
        <v>782</v>
      </c>
      <c r="D248" s="17"/>
      <c r="E248" s="17"/>
      <c r="F248" s="19"/>
      <c r="G248" s="20">
        <v>1.0</v>
      </c>
      <c r="H248" s="21"/>
      <c r="I248" s="21">
        <v>66.0</v>
      </c>
      <c r="J248" s="22">
        <v>3442.0</v>
      </c>
      <c r="K248" s="50"/>
      <c r="L248" s="21" t="str">
        <f>IF(K248&gt;0,K248*I248,"")</f>
      </c>
      <c r="M248" s="52"/>
      <c r="N248" t="str">
        <f>IF(K248&gt;0,COUNTIF($K$7:K248,"&gt;0"),"")</f>
      </c>
      <c r="O248" t="s">
        <v>783</v>
      </c>
      <c r="P248" t="s">
        <v>781</v>
      </c>
      <c r="Q248" t="s">
        <v>781</v>
      </c>
    </row>
    <row r="249" spans="1:18" customHeight="1" ht="58">
      <c r="A249" s="16"/>
      <c r="B249" s="18" t="s">
        <v>766</v>
      </c>
      <c r="C249" s="17" t="s">
        <v>785</v>
      </c>
      <c r="D249" s="17"/>
      <c r="E249" s="17"/>
      <c r="F249" s="19"/>
      <c r="G249" s="20">
        <v>1.0</v>
      </c>
      <c r="H249" s="21"/>
      <c r="I249" s="21">
        <v>66.0</v>
      </c>
      <c r="J249" s="22">
        <v>3273.0</v>
      </c>
      <c r="K249" s="50"/>
      <c r="L249" s="21" t="str">
        <f>IF(K249&gt;0,K249*I249,"")</f>
      </c>
      <c r="M249" s="52"/>
      <c r="N249" t="str">
        <f>IF(K249&gt;0,COUNTIF($K$7:K249,"&gt;0"),"")</f>
      </c>
      <c r="O249" t="s">
        <v>786</v>
      </c>
      <c r="P249" t="s">
        <v>784</v>
      </c>
      <c r="Q249" t="s">
        <v>784</v>
      </c>
    </row>
    <row r="250" spans="1:18" customHeight="1" ht="58">
      <c r="A250" s="16"/>
      <c r="B250" s="18" t="s">
        <v>766</v>
      </c>
      <c r="C250" s="17" t="s">
        <v>788</v>
      </c>
      <c r="D250" s="17"/>
      <c r="E250" s="17"/>
      <c r="F250" s="19"/>
      <c r="G250" s="20">
        <v>1.0</v>
      </c>
      <c r="H250" s="21"/>
      <c r="I250" s="21">
        <v>66.0</v>
      </c>
      <c r="J250" s="22">
        <v>3398.0</v>
      </c>
      <c r="K250" s="50"/>
      <c r="L250" s="21" t="str">
        <f>IF(K250&gt;0,K250*I250,"")</f>
      </c>
      <c r="M250" s="52"/>
      <c r="N250" t="str">
        <f>IF(K250&gt;0,COUNTIF($K$7:K250,"&gt;0"),"")</f>
      </c>
      <c r="O250" t="s">
        <v>789</v>
      </c>
      <c r="P250" t="s">
        <v>787</v>
      </c>
      <c r="Q250" t="s">
        <v>787</v>
      </c>
    </row>
    <row r="251" spans="1:18" customHeight="1" ht="58">
      <c r="A251" s="16"/>
      <c r="B251" s="18" t="s">
        <v>766</v>
      </c>
      <c r="C251" s="17" t="s">
        <v>791</v>
      </c>
      <c r="D251" s="17"/>
      <c r="E251" s="17"/>
      <c r="F251" s="19"/>
      <c r="G251" s="20">
        <v>1.0</v>
      </c>
      <c r="H251" s="21"/>
      <c r="I251" s="21">
        <v>66.0</v>
      </c>
      <c r="J251" s="22">
        <v>3691.0</v>
      </c>
      <c r="K251" s="50"/>
      <c r="L251" s="21" t="str">
        <f>IF(K251&gt;0,K251*I251,"")</f>
      </c>
      <c r="M251" s="52"/>
      <c r="N251" t="str">
        <f>IF(K251&gt;0,COUNTIF($K$7:K251,"&gt;0"),"")</f>
      </c>
      <c r="O251" t="s">
        <v>792</v>
      </c>
      <c r="P251" t="s">
        <v>790</v>
      </c>
      <c r="Q251" t="s">
        <v>790</v>
      </c>
    </row>
    <row r="252" spans="1:18" customHeight="1" ht="58">
      <c r="A252" s="16"/>
      <c r="B252" s="18" t="s">
        <v>794</v>
      </c>
      <c r="C252" s="17" t="s">
        <v>795</v>
      </c>
      <c r="D252" s="17" t="s">
        <v>796</v>
      </c>
      <c r="E252" s="17" t="s">
        <v>797</v>
      </c>
      <c r="F252" s="19"/>
      <c r="G252" s="20">
        <v>1.0</v>
      </c>
      <c r="H252" s="21"/>
      <c r="I252" s="21">
        <v>30.0</v>
      </c>
      <c r="J252" s="22">
        <v>265.0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798</v>
      </c>
      <c r="P252" t="s">
        <v>793</v>
      </c>
      <c r="Q252" t="s">
        <v>793</v>
      </c>
    </row>
    <row r="253" spans="1:18" customHeight="1" ht="58">
      <c r="A253" s="16"/>
      <c r="B253" s="18" t="s">
        <v>794</v>
      </c>
      <c r="C253" s="17" t="s">
        <v>795</v>
      </c>
      <c r="D253" s="17" t="s">
        <v>800</v>
      </c>
      <c r="E253" s="17" t="s">
        <v>797</v>
      </c>
      <c r="F253" s="19"/>
      <c r="G253" s="20">
        <v>1.0</v>
      </c>
      <c r="H253" s="21"/>
      <c r="I253" s="21">
        <v>30.0</v>
      </c>
      <c r="J253" s="22">
        <v>8.0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801</v>
      </c>
      <c r="P253" t="s">
        <v>799</v>
      </c>
      <c r="Q253" t="s">
        <v>799</v>
      </c>
    </row>
    <row r="254" spans="1:18" customHeight="1" ht="58">
      <c r="A254" s="16"/>
      <c r="B254" s="18" t="s">
        <v>794</v>
      </c>
      <c r="C254" s="17" t="s">
        <v>795</v>
      </c>
      <c r="D254" s="17" t="s">
        <v>803</v>
      </c>
      <c r="E254" s="17" t="s">
        <v>797</v>
      </c>
      <c r="F254" s="19"/>
      <c r="G254" s="20">
        <v>1.0</v>
      </c>
      <c r="H254" s="21"/>
      <c r="I254" s="21">
        <v>30.0</v>
      </c>
      <c r="J254" s="22">
        <v>4.0</v>
      </c>
      <c r="K254" s="50"/>
      <c r="L254" s="21" t="str">
        <f>IF(K254&gt;0,K254*I254,"")</f>
      </c>
      <c r="M254" s="52"/>
      <c r="N254" t="str">
        <f>IF(K254&gt;0,COUNTIF($K$7:K254,"&gt;0"),"")</f>
      </c>
      <c r="O254" t="s">
        <v>804</v>
      </c>
      <c r="P254" t="s">
        <v>802</v>
      </c>
      <c r="Q254" t="s">
        <v>802</v>
      </c>
    </row>
    <row r="255" spans="1:18" customHeight="1" ht="58">
      <c r="A255" s="16"/>
      <c r="B255" s="18" t="s">
        <v>806</v>
      </c>
      <c r="C255" s="17" t="s">
        <v>795</v>
      </c>
      <c r="D255" s="17" t="s">
        <v>807</v>
      </c>
      <c r="E255" s="17" t="s">
        <v>808</v>
      </c>
      <c r="F255" s="19"/>
      <c r="G255" s="20">
        <v>1.0</v>
      </c>
      <c r="H255" s="21"/>
      <c r="I255" s="21"/>
      <c r="J255" s="22">
        <v>1.0</v>
      </c>
      <c r="K255" s="50"/>
      <c r="L255" s="21" t="str">
        <f>IF(K255&gt;0,"по запросу","")</f>
      </c>
      <c r="M255" s="52"/>
      <c r="N255" t="str">
        <f>IF(K255&gt;0,COUNTIF($K$7:K255,"&gt;0"),"")</f>
      </c>
      <c r="O255" t="s">
        <v>809</v>
      </c>
      <c r="P255" t="s">
        <v>805</v>
      </c>
      <c r="Q255" t="s">
        <v>805</v>
      </c>
    </row>
    <row r="256" spans="1:18" customHeight="1" ht="58">
      <c r="A256" s="16"/>
      <c r="B256" s="18" t="s">
        <v>806</v>
      </c>
      <c r="C256" s="17" t="s">
        <v>795</v>
      </c>
      <c r="D256" s="17" t="s">
        <v>811</v>
      </c>
      <c r="E256" s="17" t="s">
        <v>808</v>
      </c>
      <c r="F256" s="19"/>
      <c r="G256" s="20">
        <v>1.0</v>
      </c>
      <c r="H256" s="21"/>
      <c r="I256" s="21"/>
      <c r="J256" s="22">
        <v>2.0</v>
      </c>
      <c r="K256" s="50"/>
      <c r="L256" s="21" t="str">
        <f>IF(K256&gt;0,"по запросу","")</f>
      </c>
      <c r="M256" s="52"/>
      <c r="N256" t="str">
        <f>IF(K256&gt;0,COUNTIF($K$7:K256,"&gt;0"),"")</f>
      </c>
      <c r="O256" t="s">
        <v>812</v>
      </c>
      <c r="P256" t="s">
        <v>810</v>
      </c>
      <c r="Q256" t="s">
        <v>810</v>
      </c>
    </row>
    <row r="257" spans="1:18" customHeight="1" ht="58">
      <c r="A257" s="16"/>
      <c r="B257" s="18" t="s">
        <v>814</v>
      </c>
      <c r="C257" s="17" t="s">
        <v>815</v>
      </c>
      <c r="D257" s="17"/>
      <c r="E257" s="17"/>
      <c r="F257" s="19"/>
      <c r="G257" s="20">
        <v>1.0</v>
      </c>
      <c r="H257" s="21"/>
      <c r="I257" s="21">
        <v>122.0</v>
      </c>
      <c r="J257" s="22">
        <v>24.0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816</v>
      </c>
      <c r="P257" t="s">
        <v>813</v>
      </c>
      <c r="Q257" t="s">
        <v>813</v>
      </c>
    </row>
    <row r="258" spans="1:18" customHeight="1" ht="58">
      <c r="A258" s="16"/>
      <c r="B258" s="18" t="s">
        <v>818</v>
      </c>
      <c r="C258" s="17" t="s">
        <v>819</v>
      </c>
      <c r="D258" s="17"/>
      <c r="E258" s="17"/>
      <c r="F258" s="19"/>
      <c r="G258" s="20">
        <v>1.0</v>
      </c>
      <c r="H258" s="21"/>
      <c r="I258" s="21">
        <v>318.0</v>
      </c>
      <c r="J258" s="22">
        <v>50.0</v>
      </c>
      <c r="K258" s="50"/>
      <c r="L258" s="21" t="str">
        <f>IF(K258&gt;0,K258*I258,"")</f>
      </c>
      <c r="M258" s="52"/>
      <c r="N258" t="str">
        <f>IF(K258&gt;0,COUNTIF($K$7:K258,"&gt;0"),"")</f>
      </c>
      <c r="P258" t="s">
        <v>817</v>
      </c>
      <c r="Q258" t="s">
        <v>817</v>
      </c>
    </row>
    <row r="259" spans="1:18" customHeight="1" ht="58">
      <c r="A259" s="16"/>
      <c r="B259" s="18" t="s">
        <v>821</v>
      </c>
      <c r="C259" s="17" t="s">
        <v>822</v>
      </c>
      <c r="D259" s="17"/>
      <c r="E259" s="17"/>
      <c r="F259" s="19"/>
      <c r="G259" s="20">
        <v>1.0</v>
      </c>
      <c r="H259" s="21"/>
      <c r="I259" s="21">
        <v>27.0</v>
      </c>
      <c r="J259" s="22">
        <v>242.0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823</v>
      </c>
      <c r="P259" t="s">
        <v>820</v>
      </c>
      <c r="Q259" t="s">
        <v>820</v>
      </c>
    </row>
    <row r="260" spans="1:18" customHeight="1" ht="58">
      <c r="A260" s="16"/>
      <c r="B260" s="18" t="s">
        <v>821</v>
      </c>
      <c r="C260" s="17" t="s">
        <v>825</v>
      </c>
      <c r="D260" s="17"/>
      <c r="E260" s="17"/>
      <c r="F260" s="19"/>
      <c r="G260" s="20">
        <v>1.0</v>
      </c>
      <c r="H260" s="21"/>
      <c r="I260" s="21">
        <v>27.0</v>
      </c>
      <c r="J260" s="22">
        <v>149.0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826</v>
      </c>
      <c r="P260" t="s">
        <v>824</v>
      </c>
      <c r="Q260" t="s">
        <v>824</v>
      </c>
    </row>
    <row r="261" spans="1:18" customHeight="1" ht="58">
      <c r="A261" s="16"/>
      <c r="B261" s="18" t="s">
        <v>821</v>
      </c>
      <c r="C261" s="17" t="s">
        <v>828</v>
      </c>
      <c r="D261" s="17"/>
      <c r="E261" s="17"/>
      <c r="F261" s="19"/>
      <c r="G261" s="20">
        <v>1.0</v>
      </c>
      <c r="H261" s="21"/>
      <c r="I261" s="21">
        <v>27.0</v>
      </c>
      <c r="J261" s="22">
        <v>201.0</v>
      </c>
      <c r="K261" s="50"/>
      <c r="L261" s="21" t="str">
        <f>IF(K261&gt;0,K261*I261,"")</f>
      </c>
      <c r="M261" s="52"/>
      <c r="N261" t="str">
        <f>IF(K261&gt;0,COUNTIF($K$7:K261,"&gt;0"),"")</f>
      </c>
      <c r="O261" t="s">
        <v>829</v>
      </c>
      <c r="P261" t="s">
        <v>827</v>
      </c>
      <c r="Q261" t="s">
        <v>827</v>
      </c>
    </row>
    <row r="262" spans="1:18" customHeight="1" ht="58">
      <c r="A262" s="16"/>
      <c r="B262" s="18" t="s">
        <v>821</v>
      </c>
      <c r="C262" s="17" t="s">
        <v>831</v>
      </c>
      <c r="D262" s="17"/>
      <c r="E262" s="17"/>
      <c r="F262" s="19"/>
      <c r="G262" s="20">
        <v>1.0</v>
      </c>
      <c r="H262" s="21"/>
      <c r="I262" s="21">
        <v>27.0</v>
      </c>
      <c r="J262" s="22">
        <v>17.0</v>
      </c>
      <c r="K262" s="50"/>
      <c r="L262" s="21" t="str">
        <f>IF(K262&gt;0,K262*I262,"")</f>
      </c>
      <c r="M262" s="52"/>
      <c r="N262" t="str">
        <f>IF(K262&gt;0,COUNTIF($K$7:K262,"&gt;0"),"")</f>
      </c>
      <c r="O262" t="s">
        <v>832</v>
      </c>
      <c r="P262" t="s">
        <v>830</v>
      </c>
      <c r="Q262" t="s">
        <v>830</v>
      </c>
    </row>
    <row r="263" spans="1:18" customHeight="1" ht="58">
      <c r="A263" s="16"/>
      <c r="B263" s="18" t="s">
        <v>834</v>
      </c>
      <c r="C263" s="17" t="s">
        <v>835</v>
      </c>
      <c r="D263" s="17" t="s">
        <v>836</v>
      </c>
      <c r="E263" s="17" t="s">
        <v>837</v>
      </c>
      <c r="F263" s="19"/>
      <c r="G263" s="20">
        <v>1.0</v>
      </c>
      <c r="H263" s="21"/>
      <c r="I263" s="21"/>
      <c r="J263" s="22">
        <v>1105.0</v>
      </c>
      <c r="K263" s="50"/>
      <c r="L263" s="21" t="str">
        <f>IF(K263&gt;0,"по запросу","")</f>
      </c>
      <c r="M263" s="52"/>
      <c r="N263" t="str">
        <f>IF(K263&gt;0,COUNTIF($K$7:K263,"&gt;0"),"")</f>
      </c>
      <c r="O263" t="s">
        <v>838</v>
      </c>
      <c r="P263" t="s">
        <v>833</v>
      </c>
      <c r="Q263" t="s">
        <v>833</v>
      </c>
    </row>
    <row r="264" spans="1:18" customHeight="1" ht="58">
      <c r="A264" s="16"/>
      <c r="B264" s="18" t="s">
        <v>840</v>
      </c>
      <c r="C264" s="17" t="s">
        <v>397</v>
      </c>
      <c r="D264" s="17" t="s">
        <v>841</v>
      </c>
      <c r="E264" s="17" t="s">
        <v>842</v>
      </c>
      <c r="F264" s="19"/>
      <c r="G264" s="20">
        <v>1.0</v>
      </c>
      <c r="H264" s="21"/>
      <c r="I264" s="21">
        <v>405.0</v>
      </c>
      <c r="J264" s="22">
        <v>7.0</v>
      </c>
      <c r="K264" s="50"/>
      <c r="L264" s="21" t="str">
        <f>IF(K264&gt;0,K264*I264,"")</f>
      </c>
      <c r="M264" s="52"/>
      <c r="N264" t="str">
        <f>IF(K264&gt;0,COUNTIF($K$7:K264,"&gt;0"),"")</f>
      </c>
      <c r="O264" t="s">
        <v>843</v>
      </c>
      <c r="P264" t="s">
        <v>839</v>
      </c>
      <c r="Q264" t="s">
        <v>839</v>
      </c>
    </row>
    <row r="265" spans="1:18" customHeight="1" ht="58">
      <c r="A265" s="16"/>
      <c r="B265" s="18" t="s">
        <v>845</v>
      </c>
      <c r="C265" s="17" t="s">
        <v>397</v>
      </c>
      <c r="D265" s="17" t="s">
        <v>846</v>
      </c>
      <c r="E265" s="17" t="s">
        <v>847</v>
      </c>
      <c r="F265" s="19"/>
      <c r="G265" s="20">
        <v>1.0</v>
      </c>
      <c r="H265" s="21"/>
      <c r="I265" s="21"/>
      <c r="J265" s="22">
        <v>4.0</v>
      </c>
      <c r="K265" s="50"/>
      <c r="L265" s="21" t="str">
        <f>IF(K265&gt;0,"по запросу","")</f>
      </c>
      <c r="M265" s="52"/>
      <c r="N265" t="str">
        <f>IF(K265&gt;0,COUNTIF($K$7:K265,"&gt;0"),"")</f>
      </c>
      <c r="O265" t="s">
        <v>848</v>
      </c>
      <c r="P265" t="s">
        <v>844</v>
      </c>
      <c r="Q265" t="s">
        <v>844</v>
      </c>
    </row>
    <row r="266" spans="1:18" customHeight="1" ht="58">
      <c r="A266" s="16"/>
      <c r="B266" s="18" t="s">
        <v>845</v>
      </c>
      <c r="C266" s="17" t="s">
        <v>397</v>
      </c>
      <c r="D266" s="17" t="s">
        <v>850</v>
      </c>
      <c r="E266" s="17" t="s">
        <v>847</v>
      </c>
      <c r="F266" s="19"/>
      <c r="G266" s="20">
        <v>1.0</v>
      </c>
      <c r="H266" s="21"/>
      <c r="I266" s="21"/>
      <c r="J266" s="22">
        <v>9.0</v>
      </c>
      <c r="K266" s="50"/>
      <c r="L266" s="21" t="str">
        <f>IF(K266&gt;0,"по запросу","")</f>
      </c>
      <c r="M266" s="52"/>
      <c r="N266" t="str">
        <f>IF(K266&gt;0,COUNTIF($K$7:K266,"&gt;0"),"")</f>
      </c>
      <c r="O266" t="s">
        <v>851</v>
      </c>
      <c r="P266" t="s">
        <v>849</v>
      </c>
      <c r="Q266" t="s">
        <v>849</v>
      </c>
    </row>
    <row r="267" spans="1:18" customHeight="1" ht="58">
      <c r="A267" s="16"/>
      <c r="B267" s="18" t="s">
        <v>845</v>
      </c>
      <c r="C267" s="17" t="s">
        <v>397</v>
      </c>
      <c r="D267" s="17" t="s">
        <v>853</v>
      </c>
      <c r="E267" s="17" t="s">
        <v>847</v>
      </c>
      <c r="F267" s="19"/>
      <c r="G267" s="20">
        <v>1.0</v>
      </c>
      <c r="H267" s="21"/>
      <c r="I267" s="21"/>
      <c r="J267" s="22">
        <v>8.0</v>
      </c>
      <c r="K267" s="50"/>
      <c r="L267" s="21" t="str">
        <f>IF(K267&gt;0,"по запросу","")</f>
      </c>
      <c r="M267" s="52"/>
      <c r="N267" t="str">
        <f>IF(K267&gt;0,COUNTIF($K$7:K267,"&gt;0"),"")</f>
      </c>
      <c r="O267" t="s">
        <v>854</v>
      </c>
      <c r="P267" t="s">
        <v>852</v>
      </c>
      <c r="Q267" t="s">
        <v>852</v>
      </c>
    </row>
    <row r="268" spans="1:18" customHeight="1" ht="58">
      <c r="A268" s="16"/>
      <c r="B268" s="18" t="s">
        <v>856</v>
      </c>
      <c r="C268" s="17" t="s">
        <v>397</v>
      </c>
      <c r="D268" s="17" t="s">
        <v>841</v>
      </c>
      <c r="E268" s="17" t="s">
        <v>857</v>
      </c>
      <c r="F268" s="19"/>
      <c r="G268" s="20">
        <v>1.0</v>
      </c>
      <c r="H268" s="21"/>
      <c r="I268" s="21">
        <v>457.0</v>
      </c>
      <c r="J268" s="22">
        <v>6.0</v>
      </c>
      <c r="K268" s="50"/>
      <c r="L268" s="21" t="str">
        <f>IF(K268&gt;0,K268*I268,"")</f>
      </c>
      <c r="M268" s="52"/>
      <c r="N268" t="str">
        <f>IF(K268&gt;0,COUNTIF($K$7:K268,"&gt;0"),"")</f>
      </c>
      <c r="O268" t="s">
        <v>858</v>
      </c>
      <c r="P268" t="s">
        <v>855</v>
      </c>
      <c r="Q268" t="s">
        <v>855</v>
      </c>
    </row>
    <row r="269" spans="1:18" customHeight="1" ht="58">
      <c r="A269" s="16"/>
      <c r="B269" s="18" t="s">
        <v>856</v>
      </c>
      <c r="C269" s="17" t="s">
        <v>397</v>
      </c>
      <c r="D269" s="17" t="s">
        <v>860</v>
      </c>
      <c r="E269" s="17" t="s">
        <v>857</v>
      </c>
      <c r="F269" s="19"/>
      <c r="G269" s="20">
        <v>1.0</v>
      </c>
      <c r="H269" s="21"/>
      <c r="I269" s="21">
        <v>457.0</v>
      </c>
      <c r="J269" s="22">
        <v>1.0</v>
      </c>
      <c r="K269" s="50"/>
      <c r="L269" s="21" t="str">
        <f>IF(K269&gt;0,K269*I269,"")</f>
      </c>
      <c r="M269" s="52"/>
      <c r="N269" t="str">
        <f>IF(K269&gt;0,COUNTIF($K$7:K269,"&gt;0"),"")</f>
      </c>
      <c r="O269" t="s">
        <v>861</v>
      </c>
      <c r="P269" t="s">
        <v>859</v>
      </c>
      <c r="Q269" t="s">
        <v>859</v>
      </c>
    </row>
    <row r="270" spans="1:18" customHeight="1" ht="58">
      <c r="A270" s="16"/>
      <c r="B270" s="18" t="s">
        <v>863</v>
      </c>
      <c r="C270" s="17" t="s">
        <v>397</v>
      </c>
      <c r="D270" s="17" t="s">
        <v>864</v>
      </c>
      <c r="E270" s="17" t="s">
        <v>865</v>
      </c>
      <c r="F270" s="19"/>
      <c r="G270" s="20">
        <v>1.0</v>
      </c>
      <c r="H270" s="21"/>
      <c r="I270" s="21"/>
      <c r="J270" s="22">
        <v>10.0</v>
      </c>
      <c r="K270" s="50"/>
      <c r="L270" s="21" t="str">
        <f>IF(K270&gt;0,"по запросу","")</f>
      </c>
      <c r="M270" s="52"/>
      <c r="N270" t="str">
        <f>IF(K270&gt;0,COUNTIF($K$7:K270,"&gt;0"),"")</f>
      </c>
      <c r="O270" t="s">
        <v>866</v>
      </c>
      <c r="P270" t="s">
        <v>862</v>
      </c>
      <c r="Q270" t="s">
        <v>862</v>
      </c>
    </row>
    <row r="271" spans="1:18" customHeight="1" ht="58">
      <c r="A271" s="16"/>
      <c r="B271" s="18" t="s">
        <v>863</v>
      </c>
      <c r="C271" s="17" t="s">
        <v>397</v>
      </c>
      <c r="D271" s="17" t="s">
        <v>868</v>
      </c>
      <c r="E271" s="17" t="s">
        <v>865</v>
      </c>
      <c r="F271" s="19"/>
      <c r="G271" s="20">
        <v>1.0</v>
      </c>
      <c r="H271" s="21"/>
      <c r="I271" s="21"/>
      <c r="J271" s="22">
        <v>14.0</v>
      </c>
      <c r="K271" s="50"/>
      <c r="L271" s="21" t="str">
        <f>IF(K271&gt;0,"по запросу","")</f>
      </c>
      <c r="M271" s="52"/>
      <c r="N271" t="str">
        <f>IF(K271&gt;0,COUNTIF($K$7:K271,"&gt;0"),"")</f>
      </c>
      <c r="O271" t="s">
        <v>869</v>
      </c>
      <c r="P271" t="s">
        <v>867</v>
      </c>
      <c r="Q271" t="s">
        <v>867</v>
      </c>
    </row>
    <row r="272" spans="1:18" customHeight="1" ht="58">
      <c r="A272" s="16"/>
      <c r="B272" s="18" t="s">
        <v>863</v>
      </c>
      <c r="C272" s="17" t="s">
        <v>397</v>
      </c>
      <c r="D272" s="17" t="s">
        <v>871</v>
      </c>
      <c r="E272" s="17" t="s">
        <v>865</v>
      </c>
      <c r="F272" s="19"/>
      <c r="G272" s="20">
        <v>1.0</v>
      </c>
      <c r="H272" s="21"/>
      <c r="I272" s="21"/>
      <c r="J272" s="22">
        <v>20.0</v>
      </c>
      <c r="K272" s="50"/>
      <c r="L272" s="21" t="str">
        <f>IF(K272&gt;0,"по запросу","")</f>
      </c>
      <c r="M272" s="52"/>
      <c r="N272" t="str">
        <f>IF(K272&gt;0,COUNTIF($K$7:K272,"&gt;0"),"")</f>
      </c>
      <c r="O272" t="s">
        <v>872</v>
      </c>
      <c r="P272" t="s">
        <v>870</v>
      </c>
      <c r="Q272" t="s">
        <v>870</v>
      </c>
    </row>
    <row r="273" spans="1:18" customHeight="1" ht="58">
      <c r="A273" s="16"/>
      <c r="B273" s="18" t="s">
        <v>874</v>
      </c>
      <c r="C273" s="17" t="s">
        <v>875</v>
      </c>
      <c r="D273" s="17"/>
      <c r="E273" s="17"/>
      <c r="F273" s="19"/>
      <c r="G273" s="20">
        <v>1.0</v>
      </c>
      <c r="H273" s="21"/>
      <c r="I273" s="21">
        <v>1063.0</v>
      </c>
      <c r="J273" s="22">
        <v>66.0</v>
      </c>
      <c r="K273" s="50"/>
      <c r="L273" s="21" t="str">
        <f>IF(K273&gt;0,K273*I273,"")</f>
      </c>
      <c r="M273" s="52"/>
      <c r="N273" t="str">
        <f>IF(K273&gt;0,COUNTIF($K$7:K273,"&gt;0"),"")</f>
      </c>
      <c r="O273" t="s">
        <v>876</v>
      </c>
      <c r="P273" t="s">
        <v>873</v>
      </c>
      <c r="Q273" t="s">
        <v>873</v>
      </c>
    </row>
    <row r="274" spans="1:18" customHeight="1" ht="58">
      <c r="A274" s="16"/>
      <c r="B274" s="18" t="s">
        <v>878</v>
      </c>
      <c r="C274" s="17" t="s">
        <v>879</v>
      </c>
      <c r="D274" s="17" t="s">
        <v>880</v>
      </c>
      <c r="E274" s="17" t="s">
        <v>881</v>
      </c>
      <c r="F274" s="19"/>
      <c r="G274" s="20">
        <v>1.0</v>
      </c>
      <c r="H274" s="21"/>
      <c r="I274" s="21">
        <v>562.0</v>
      </c>
      <c r="J274" s="22">
        <v>14.0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882</v>
      </c>
      <c r="P274" t="s">
        <v>877</v>
      </c>
      <c r="Q274" t="s">
        <v>877</v>
      </c>
    </row>
    <row r="275" spans="1:18" customHeight="1" ht="58">
      <c r="A275" s="16"/>
      <c r="B275" s="18" t="s">
        <v>878</v>
      </c>
      <c r="C275" s="17" t="s">
        <v>879</v>
      </c>
      <c r="D275" s="17" t="s">
        <v>512</v>
      </c>
      <c r="E275" s="17" t="s">
        <v>881</v>
      </c>
      <c r="F275" s="19"/>
      <c r="G275" s="20">
        <v>1.0</v>
      </c>
      <c r="H275" s="21"/>
      <c r="I275" s="21">
        <v>562.0</v>
      </c>
      <c r="J275" s="22">
        <v>66.0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884</v>
      </c>
      <c r="P275" t="s">
        <v>883</v>
      </c>
      <c r="Q275" t="s">
        <v>883</v>
      </c>
    </row>
    <row r="276" spans="1:18" customHeight="1" ht="58">
      <c r="A276" s="16"/>
      <c r="B276" s="18" t="s">
        <v>878</v>
      </c>
      <c r="C276" s="17" t="s">
        <v>879</v>
      </c>
      <c r="D276" s="17" t="s">
        <v>886</v>
      </c>
      <c r="E276" s="17" t="s">
        <v>881</v>
      </c>
      <c r="F276" s="19"/>
      <c r="G276" s="20">
        <v>1.0</v>
      </c>
      <c r="H276" s="21"/>
      <c r="I276" s="21">
        <v>562.0</v>
      </c>
      <c r="J276" s="22">
        <v>63.0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887</v>
      </c>
      <c r="P276" t="s">
        <v>885</v>
      </c>
      <c r="Q276" t="s">
        <v>885</v>
      </c>
    </row>
    <row r="277" spans="1:18" customHeight="1" ht="58">
      <c r="A277" s="16"/>
      <c r="B277" s="18" t="s">
        <v>878</v>
      </c>
      <c r="C277" s="17" t="s">
        <v>879</v>
      </c>
      <c r="D277" s="17" t="s">
        <v>889</v>
      </c>
      <c r="E277" s="17" t="s">
        <v>881</v>
      </c>
      <c r="F277" s="19"/>
      <c r="G277" s="20">
        <v>1.0</v>
      </c>
      <c r="H277" s="21"/>
      <c r="I277" s="21">
        <v>562.0</v>
      </c>
      <c r="J277" s="22">
        <v>47.0</v>
      </c>
      <c r="K277" s="50"/>
      <c r="L277" s="21" t="str">
        <f>IF(K277&gt;0,K277*I277,"")</f>
      </c>
      <c r="M277" s="52"/>
      <c r="N277" t="str">
        <f>IF(K277&gt;0,COUNTIF($K$7:K277,"&gt;0"),"")</f>
      </c>
      <c r="O277" t="s">
        <v>890</v>
      </c>
      <c r="P277" t="s">
        <v>888</v>
      </c>
      <c r="Q277" t="s">
        <v>888</v>
      </c>
    </row>
    <row r="278" spans="1:18" customHeight="1" ht="58">
      <c r="A278" s="16"/>
      <c r="B278" s="18" t="s">
        <v>892</v>
      </c>
      <c r="C278" s="17" t="s">
        <v>893</v>
      </c>
      <c r="D278" s="17"/>
      <c r="E278" s="17" t="s">
        <v>894</v>
      </c>
      <c r="F278" s="19"/>
      <c r="G278" s="20">
        <v>1.0</v>
      </c>
      <c r="H278" s="21"/>
      <c r="I278" s="21"/>
      <c r="J278" s="22">
        <v>1.0</v>
      </c>
      <c r="K278" s="50"/>
      <c r="L278" s="21" t="str">
        <f>IF(K278&gt;0,"по запросу","")</f>
      </c>
      <c r="M278" s="52"/>
      <c r="N278" t="str">
        <f>IF(K278&gt;0,COUNTIF($K$7:K278,"&gt;0"),"")</f>
      </c>
      <c r="O278" t="s">
        <v>895</v>
      </c>
      <c r="P278" t="s">
        <v>891</v>
      </c>
      <c r="Q278" t="s">
        <v>891</v>
      </c>
    </row>
    <row r="279" spans="1:18" customHeight="1" ht="58">
      <c r="A279" s="16"/>
      <c r="B279" s="18" t="s">
        <v>892</v>
      </c>
      <c r="C279" s="17" t="s">
        <v>893</v>
      </c>
      <c r="D279" s="17"/>
      <c r="E279" s="17" t="s">
        <v>897</v>
      </c>
      <c r="F279" s="19"/>
      <c r="G279" s="20">
        <v>1.0</v>
      </c>
      <c r="H279" s="21"/>
      <c r="I279" s="21"/>
      <c r="J279" s="22">
        <v>16.0</v>
      </c>
      <c r="K279" s="50"/>
      <c r="L279" s="21" t="str">
        <f>IF(K279&gt;0,"по запросу","")</f>
      </c>
      <c r="M279" s="52"/>
      <c r="N279" t="str">
        <f>IF(K279&gt;0,COUNTIF($K$7:K279,"&gt;0"),"")</f>
      </c>
      <c r="O279" t="s">
        <v>898</v>
      </c>
      <c r="P279" t="s">
        <v>896</v>
      </c>
      <c r="Q279" t="s">
        <v>896</v>
      </c>
    </row>
    <row r="280" spans="1:18" customHeight="1" ht="58">
      <c r="A280" s="16"/>
      <c r="B280" s="18" t="s">
        <v>892</v>
      </c>
      <c r="C280" s="17" t="s">
        <v>893</v>
      </c>
      <c r="D280" s="17"/>
      <c r="E280" s="17" t="s">
        <v>900</v>
      </c>
      <c r="F280" s="19"/>
      <c r="G280" s="20">
        <v>1.0</v>
      </c>
      <c r="H280" s="21"/>
      <c r="I280" s="21"/>
      <c r="J280" s="22">
        <v>103.0</v>
      </c>
      <c r="K280" s="50"/>
      <c r="L280" s="21" t="str">
        <f>IF(K280&gt;0,"по запросу","")</f>
      </c>
      <c r="M280" s="52"/>
      <c r="N280" t="str">
        <f>IF(K280&gt;0,COUNTIF($K$7:K280,"&gt;0"),"")</f>
      </c>
      <c r="O280" t="s">
        <v>901</v>
      </c>
      <c r="P280" t="s">
        <v>899</v>
      </c>
      <c r="Q280" t="s">
        <v>899</v>
      </c>
    </row>
    <row r="281" spans="1:18" customHeight="1" ht="58">
      <c r="A281" s="16"/>
      <c r="B281" s="18" t="s">
        <v>903</v>
      </c>
      <c r="C281" s="17" t="s">
        <v>893</v>
      </c>
      <c r="D281" s="17" t="s">
        <v>904</v>
      </c>
      <c r="E281" s="17"/>
      <c r="F281" s="19"/>
      <c r="G281" s="20">
        <v>1.0</v>
      </c>
      <c r="H281" s="21"/>
      <c r="I281" s="21">
        <v>81.0</v>
      </c>
      <c r="J281" s="22">
        <v>9.0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905</v>
      </c>
      <c r="P281" t="s">
        <v>902</v>
      </c>
      <c r="Q281" t="s">
        <v>902</v>
      </c>
    </row>
    <row r="282" spans="1:18" customHeight="1" ht="58">
      <c r="A282" s="16"/>
      <c r="B282" s="18" t="s">
        <v>907</v>
      </c>
      <c r="C282" s="17" t="s">
        <v>908</v>
      </c>
      <c r="D282" s="17" t="s">
        <v>909</v>
      </c>
      <c r="E282" s="17" t="s">
        <v>910</v>
      </c>
      <c r="F282" s="19"/>
      <c r="G282" s="20">
        <v>1.0</v>
      </c>
      <c r="H282" s="21"/>
      <c r="I282" s="21"/>
      <c r="J282" s="22">
        <v>49.0</v>
      </c>
      <c r="K282" s="50"/>
      <c r="L282" s="21" t="str">
        <f>IF(K282&gt;0,"по запросу","")</f>
      </c>
      <c r="M282" s="52"/>
      <c r="N282" t="str">
        <f>IF(K282&gt;0,COUNTIF($K$7:K282,"&gt;0"),"")</f>
      </c>
      <c r="O282" t="s">
        <v>911</v>
      </c>
      <c r="P282" t="s">
        <v>906</v>
      </c>
      <c r="Q282" t="s">
        <v>906</v>
      </c>
    </row>
    <row r="283" spans="1:18" customHeight="1" ht="58">
      <c r="A283" s="16"/>
      <c r="B283" s="18" t="s">
        <v>907</v>
      </c>
      <c r="C283" s="17" t="s">
        <v>908</v>
      </c>
      <c r="D283" s="17" t="s">
        <v>913</v>
      </c>
      <c r="E283" s="17" t="s">
        <v>910</v>
      </c>
      <c r="F283" s="19"/>
      <c r="G283" s="20">
        <v>1.0</v>
      </c>
      <c r="H283" s="21"/>
      <c r="I283" s="21"/>
      <c r="J283" s="22">
        <v>61.0</v>
      </c>
      <c r="K283" s="50"/>
      <c r="L283" s="21" t="str">
        <f>IF(K283&gt;0,"по запросу","")</f>
      </c>
      <c r="M283" s="52"/>
      <c r="N283" t="str">
        <f>IF(K283&gt;0,COUNTIF($K$7:K283,"&gt;0"),"")</f>
      </c>
      <c r="O283" t="s">
        <v>914</v>
      </c>
      <c r="P283" t="s">
        <v>912</v>
      </c>
      <c r="Q283" t="s">
        <v>912</v>
      </c>
    </row>
    <row r="284" spans="1:18" customHeight="1" ht="58">
      <c r="A284" s="16"/>
      <c r="B284" s="18" t="s">
        <v>916</v>
      </c>
      <c r="C284" s="17" t="s">
        <v>917</v>
      </c>
      <c r="D284" s="17" t="s">
        <v>918</v>
      </c>
      <c r="E284" s="17" t="s">
        <v>910</v>
      </c>
      <c r="F284" s="19"/>
      <c r="G284" s="20">
        <v>1.0</v>
      </c>
      <c r="H284" s="21"/>
      <c r="I284" s="21"/>
      <c r="J284" s="22">
        <v>10.0</v>
      </c>
      <c r="K284" s="50"/>
      <c r="L284" s="21" t="str">
        <f>IF(K284&gt;0,"по запросу","")</f>
      </c>
      <c r="M284" s="52"/>
      <c r="N284" t="str">
        <f>IF(K284&gt;0,COUNTIF($K$7:K284,"&gt;0"),"")</f>
      </c>
      <c r="O284" t="s">
        <v>919</v>
      </c>
      <c r="P284" t="s">
        <v>915</v>
      </c>
      <c r="Q284" t="s">
        <v>915</v>
      </c>
    </row>
    <row r="285" spans="1:18" customHeight="1" ht="58">
      <c r="A285" s="16"/>
      <c r="B285" s="18" t="s">
        <v>916</v>
      </c>
      <c r="C285" s="17" t="s">
        <v>917</v>
      </c>
      <c r="D285" s="17" t="s">
        <v>921</v>
      </c>
      <c r="E285" s="17" t="s">
        <v>910</v>
      </c>
      <c r="F285" s="19"/>
      <c r="G285" s="20">
        <v>1.0</v>
      </c>
      <c r="H285" s="21"/>
      <c r="I285" s="21"/>
      <c r="J285" s="22">
        <v>26.0</v>
      </c>
      <c r="K285" s="50"/>
      <c r="L285" s="21" t="str">
        <f>IF(K285&gt;0,"по запросу","")</f>
      </c>
      <c r="M285" s="52"/>
      <c r="N285" t="str">
        <f>IF(K285&gt;0,COUNTIF($K$7:K285,"&gt;0"),"")</f>
      </c>
      <c r="O285" t="s">
        <v>922</v>
      </c>
      <c r="P285" t="s">
        <v>920</v>
      </c>
      <c r="Q285" t="s">
        <v>920</v>
      </c>
    </row>
    <row r="286" spans="1:18" customHeight="1" ht="58">
      <c r="A286" s="16"/>
      <c r="B286" s="18" t="s">
        <v>924</v>
      </c>
      <c r="C286" s="17" t="s">
        <v>925</v>
      </c>
      <c r="D286" s="17" t="s">
        <v>926</v>
      </c>
      <c r="E286" s="17" t="s">
        <v>910</v>
      </c>
      <c r="F286" s="19"/>
      <c r="G286" s="20">
        <v>1.0</v>
      </c>
      <c r="H286" s="21"/>
      <c r="I286" s="21"/>
      <c r="J286" s="22">
        <v>40.0</v>
      </c>
      <c r="K286" s="50"/>
      <c r="L286" s="21" t="str">
        <f>IF(K286&gt;0,"по запросу","")</f>
      </c>
      <c r="M286" s="52"/>
      <c r="N286" t="str">
        <f>IF(K286&gt;0,COUNTIF($K$7:K286,"&gt;0"),"")</f>
      </c>
      <c r="O286" t="s">
        <v>927</v>
      </c>
      <c r="P286" t="s">
        <v>923</v>
      </c>
      <c r="Q286" t="s">
        <v>923</v>
      </c>
    </row>
    <row r="287" spans="1:18" customHeight="1" ht="58">
      <c r="A287" s="16"/>
      <c r="B287" s="18" t="s">
        <v>924</v>
      </c>
      <c r="C287" s="17" t="s">
        <v>925</v>
      </c>
      <c r="D287" s="17" t="s">
        <v>929</v>
      </c>
      <c r="E287" s="17" t="s">
        <v>910</v>
      </c>
      <c r="F287" s="19"/>
      <c r="G287" s="20">
        <v>1.0</v>
      </c>
      <c r="H287" s="21"/>
      <c r="I287" s="21"/>
      <c r="J287" s="22">
        <v>34.0</v>
      </c>
      <c r="K287" s="50"/>
      <c r="L287" s="21" t="str">
        <f>IF(K287&gt;0,"по запросу","")</f>
      </c>
      <c r="M287" s="52"/>
      <c r="N287" t="str">
        <f>IF(K287&gt;0,COUNTIF($K$7:K287,"&gt;0"),"")</f>
      </c>
      <c r="O287" t="s">
        <v>930</v>
      </c>
      <c r="P287" t="s">
        <v>928</v>
      </c>
      <c r="Q287" t="s">
        <v>928</v>
      </c>
    </row>
    <row r="288" spans="1:18" customHeight="1" ht="58">
      <c r="A288" s="16"/>
      <c r="B288" s="18" t="s">
        <v>932</v>
      </c>
      <c r="C288" s="17" t="s">
        <v>933</v>
      </c>
      <c r="D288" s="17"/>
      <c r="E288" s="17"/>
      <c r="F288" s="19"/>
      <c r="G288" s="20">
        <v>1.0</v>
      </c>
      <c r="H288" s="21"/>
      <c r="I288" s="21"/>
      <c r="J288" s="22">
        <v>1.0</v>
      </c>
      <c r="K288" s="50"/>
      <c r="L288" s="21" t="str">
        <f>IF(K288&gt;0,"по запросу","")</f>
      </c>
      <c r="M288" s="52"/>
      <c r="N288" t="str">
        <f>IF(K288&gt;0,COUNTIF($K$7:K288,"&gt;0"),"")</f>
      </c>
      <c r="O288" t="s">
        <v>934</v>
      </c>
      <c r="P288" t="s">
        <v>931</v>
      </c>
      <c r="Q288" t="s">
        <v>931</v>
      </c>
    </row>
    <row r="289" spans="1:18" customHeight="1" ht="24">
      <c r="A289" s="23" t="s">
        <v>935</v>
      </c>
      <c r="B289" s="24"/>
      <c r="C289" s="25"/>
      <c r="D289" s="25"/>
      <c r="E289" s="25"/>
      <c r="F289" s="26"/>
      <c r="G289" s="27"/>
      <c r="H289" s="28"/>
      <c r="I289" s="28"/>
      <c r="J289" s="29"/>
      <c r="K289" s="49"/>
      <c r="L289" s="28"/>
      <c r="M289" s="51"/>
      <c r="N289" t="str">
        <f>IF(K289&gt;0,COUNTIF($K$7:K289,"&gt;0"),"")</f>
      </c>
    </row>
    <row r="290" spans="1:18" customHeight="1" ht="58">
      <c r="A290" s="16"/>
      <c r="B290" s="18" t="s">
        <v>937</v>
      </c>
      <c r="C290" s="17" t="s">
        <v>938</v>
      </c>
      <c r="D290" s="17"/>
      <c r="E290" s="17" t="s">
        <v>939</v>
      </c>
      <c r="F290" s="19"/>
      <c r="G290" s="20">
        <v>1.0</v>
      </c>
      <c r="H290" s="21"/>
      <c r="I290" s="21">
        <v>76.0</v>
      </c>
      <c r="J290" s="22">
        <v>16.0</v>
      </c>
      <c r="K290" s="50"/>
      <c r="L290" s="21" t="str">
        <f>IF(K290&gt;0,K290*I290,"")</f>
      </c>
      <c r="M290" s="52"/>
      <c r="N290" t="str">
        <f>IF(K290&gt;0,COUNTIF($K$7:K290,"&gt;0"),"")</f>
      </c>
      <c r="O290" t="s">
        <v>940</v>
      </c>
      <c r="P290" t="s">
        <v>936</v>
      </c>
      <c r="Q290" t="s">
        <v>936</v>
      </c>
    </row>
    <row r="291" spans="1:18" customHeight="1" ht="58">
      <c r="A291" s="16"/>
      <c r="B291" s="18" t="s">
        <v>942</v>
      </c>
      <c r="C291" s="17" t="s">
        <v>938</v>
      </c>
      <c r="D291" s="17" t="s">
        <v>943</v>
      </c>
      <c r="E291" s="17" t="s">
        <v>944</v>
      </c>
      <c r="F291" s="19"/>
      <c r="G291" s="20">
        <v>1.0</v>
      </c>
      <c r="H291" s="21"/>
      <c r="I291" s="21">
        <v>139.0</v>
      </c>
      <c r="J291" s="22">
        <v>39.0</v>
      </c>
      <c r="K291" s="50"/>
      <c r="L291" s="21" t="str">
        <f>IF(K291&gt;0,K291*I291,"")</f>
      </c>
      <c r="M291" s="52"/>
      <c r="N291" t="str">
        <f>IF(K291&gt;0,COUNTIF($K$7:K291,"&gt;0"),"")</f>
      </c>
      <c r="O291" t="s">
        <v>945</v>
      </c>
      <c r="P291" t="s">
        <v>941</v>
      </c>
      <c r="Q291" t="s">
        <v>941</v>
      </c>
    </row>
    <row r="292" spans="1:18" customHeight="1" ht="58">
      <c r="A292" s="16"/>
      <c r="B292" s="18" t="s">
        <v>942</v>
      </c>
      <c r="C292" s="17" t="s">
        <v>938</v>
      </c>
      <c r="D292" s="17" t="s">
        <v>947</v>
      </c>
      <c r="E292" s="17" t="s">
        <v>944</v>
      </c>
      <c r="F292" s="19"/>
      <c r="G292" s="20">
        <v>1.0</v>
      </c>
      <c r="H292" s="21"/>
      <c r="I292" s="21">
        <v>139.0</v>
      </c>
      <c r="J292" s="22">
        <v>9.0</v>
      </c>
      <c r="K292" s="50"/>
      <c r="L292" s="21" t="str">
        <f>IF(K292&gt;0,K292*I292,"")</f>
      </c>
      <c r="M292" s="52"/>
      <c r="N292" t="str">
        <f>IF(K292&gt;0,COUNTIF($K$7:K292,"&gt;0"),"")</f>
      </c>
      <c r="O292" t="s">
        <v>948</v>
      </c>
      <c r="P292" t="s">
        <v>946</v>
      </c>
      <c r="Q292" t="s">
        <v>946</v>
      </c>
    </row>
    <row r="293" spans="1:18" customHeight="1" ht="58">
      <c r="A293" s="16"/>
      <c r="B293" s="18" t="s">
        <v>950</v>
      </c>
      <c r="C293" s="17" t="s">
        <v>938</v>
      </c>
      <c r="D293" s="17" t="s">
        <v>836</v>
      </c>
      <c r="E293" s="17" t="s">
        <v>951</v>
      </c>
      <c r="F293" s="19"/>
      <c r="G293" s="20">
        <v>1.0</v>
      </c>
      <c r="H293" s="21"/>
      <c r="I293" s="21"/>
      <c r="J293" s="22">
        <v>2.0</v>
      </c>
      <c r="K293" s="50"/>
      <c r="L293" s="21" t="str">
        <f>IF(K293&gt;0,"по запросу","")</f>
      </c>
      <c r="M293" s="52"/>
      <c r="N293" t="str">
        <f>IF(K293&gt;0,COUNTIF($K$7:K293,"&gt;0"),"")</f>
      </c>
      <c r="O293" t="s">
        <v>952</v>
      </c>
      <c r="P293" t="s">
        <v>949</v>
      </c>
      <c r="Q293" t="s">
        <v>949</v>
      </c>
    </row>
    <row r="294" spans="1:18" customHeight="1" ht="58">
      <c r="A294" s="16"/>
      <c r="B294" s="18" t="s">
        <v>954</v>
      </c>
      <c r="C294" s="17" t="s">
        <v>938</v>
      </c>
      <c r="D294" s="17" t="s">
        <v>836</v>
      </c>
      <c r="E294" s="17" t="s">
        <v>955</v>
      </c>
      <c r="F294" s="19"/>
      <c r="G294" s="20">
        <v>1.0</v>
      </c>
      <c r="H294" s="21"/>
      <c r="I294" s="21">
        <v>139.0</v>
      </c>
      <c r="J294" s="22">
        <v>1.0</v>
      </c>
      <c r="K294" s="50"/>
      <c r="L294" s="21" t="str">
        <f>IF(K294&gt;0,K294*I294,"")</f>
      </c>
      <c r="M294" s="52"/>
      <c r="N294" t="str">
        <f>IF(K294&gt;0,COUNTIF($K$7:K294,"&gt;0"),"")</f>
      </c>
      <c r="O294" t="s">
        <v>956</v>
      </c>
      <c r="P294" t="s">
        <v>953</v>
      </c>
      <c r="Q294" t="s">
        <v>953</v>
      </c>
    </row>
    <row r="295" spans="1:18" customHeight="1" ht="58">
      <c r="A295" s="16"/>
      <c r="B295" s="18" t="s">
        <v>958</v>
      </c>
      <c r="C295" s="17" t="s">
        <v>938</v>
      </c>
      <c r="D295" s="17"/>
      <c r="E295" s="17" t="s">
        <v>959</v>
      </c>
      <c r="F295" s="19"/>
      <c r="G295" s="20">
        <v>1.0</v>
      </c>
      <c r="H295" s="21"/>
      <c r="I295" s="21">
        <v>155.0</v>
      </c>
      <c r="J295" s="22">
        <v>111.0</v>
      </c>
      <c r="K295" s="50"/>
      <c r="L295" s="21" t="str">
        <f>IF(K295&gt;0,K295*I295,"")</f>
      </c>
      <c r="M295" s="52"/>
      <c r="N295" t="str">
        <f>IF(K295&gt;0,COUNTIF($K$7:K295,"&gt;0"),"")</f>
      </c>
      <c r="O295" t="s">
        <v>960</v>
      </c>
      <c r="P295" t="s">
        <v>957</v>
      </c>
      <c r="Q295" t="s">
        <v>957</v>
      </c>
    </row>
    <row r="296" spans="1:18" customHeight="1" ht="58">
      <c r="A296" s="16"/>
      <c r="B296" s="18" t="s">
        <v>962</v>
      </c>
      <c r="C296" s="17" t="s">
        <v>938</v>
      </c>
      <c r="D296" s="17" t="s">
        <v>963</v>
      </c>
      <c r="E296" s="17" t="s">
        <v>964</v>
      </c>
      <c r="F296" s="19"/>
      <c r="G296" s="20">
        <v>1.0</v>
      </c>
      <c r="H296" s="21"/>
      <c r="I296" s="21">
        <v>203.0</v>
      </c>
      <c r="J296" s="22">
        <v>72.0</v>
      </c>
      <c r="K296" s="50"/>
      <c r="L296" s="21" t="str">
        <f>IF(K296&gt;0,K296*I296,"")</f>
      </c>
      <c r="M296" s="52"/>
      <c r="N296" t="str">
        <f>IF(K296&gt;0,COUNTIF($K$7:K296,"&gt;0"),"")</f>
      </c>
      <c r="O296" t="s">
        <v>965</v>
      </c>
      <c r="P296" t="s">
        <v>961</v>
      </c>
      <c r="Q296" t="s">
        <v>961</v>
      </c>
    </row>
    <row r="297" spans="1:18" customHeight="1" ht="58">
      <c r="A297" s="16"/>
      <c r="B297" s="18" t="s">
        <v>967</v>
      </c>
      <c r="C297" s="17" t="s">
        <v>938</v>
      </c>
      <c r="D297" s="17" t="s">
        <v>968</v>
      </c>
      <c r="E297" s="17" t="s">
        <v>969</v>
      </c>
      <c r="F297" s="19"/>
      <c r="G297" s="20">
        <v>1.0</v>
      </c>
      <c r="H297" s="21"/>
      <c r="I297" s="21">
        <v>100.0</v>
      </c>
      <c r="J297" s="22">
        <v>10.0</v>
      </c>
      <c r="K297" s="50"/>
      <c r="L297" s="21" t="str">
        <f>IF(K297&gt;0,K297*I297,"")</f>
      </c>
      <c r="M297" s="52"/>
      <c r="N297" t="str">
        <f>IF(K297&gt;0,COUNTIF($K$7:K297,"&gt;0"),"")</f>
      </c>
      <c r="O297" t="s">
        <v>970</v>
      </c>
      <c r="P297" t="s">
        <v>966</v>
      </c>
      <c r="Q297" t="s">
        <v>966</v>
      </c>
    </row>
    <row r="298" spans="1:18" customHeight="1" ht="58">
      <c r="A298" s="16"/>
      <c r="B298" s="18" t="s">
        <v>972</v>
      </c>
      <c r="C298" s="17" t="s">
        <v>973</v>
      </c>
      <c r="D298" s="17" t="s">
        <v>974</v>
      </c>
      <c r="E298" s="17" t="s">
        <v>910</v>
      </c>
      <c r="F298" s="19"/>
      <c r="G298" s="20">
        <v>1.0</v>
      </c>
      <c r="H298" s="21"/>
      <c r="I298" s="21">
        <v>77.0</v>
      </c>
      <c r="J298" s="22">
        <v>491.0</v>
      </c>
      <c r="K298" s="50"/>
      <c r="L298" s="21" t="str">
        <f>IF(K298&gt;0,K298*I298,"")</f>
      </c>
      <c r="M298" s="52"/>
      <c r="N298" t="str">
        <f>IF(K298&gt;0,COUNTIF($K$7:K298,"&gt;0"),"")</f>
      </c>
      <c r="O298" t="s">
        <v>975</v>
      </c>
      <c r="P298" t="s">
        <v>971</v>
      </c>
      <c r="Q298" t="s">
        <v>971</v>
      </c>
    </row>
    <row r="299" spans="1:18" customHeight="1" ht="58">
      <c r="A299" s="16"/>
      <c r="B299" s="18" t="s">
        <v>972</v>
      </c>
      <c r="C299" s="17" t="s">
        <v>973</v>
      </c>
      <c r="D299" s="17" t="s">
        <v>947</v>
      </c>
      <c r="E299" s="17" t="s">
        <v>910</v>
      </c>
      <c r="F299" s="19"/>
      <c r="G299" s="20">
        <v>1.0</v>
      </c>
      <c r="H299" s="21"/>
      <c r="I299" s="21">
        <v>77.0</v>
      </c>
      <c r="J299" s="22">
        <v>602.0</v>
      </c>
      <c r="K299" s="50"/>
      <c r="L299" s="21" t="str">
        <f>IF(K299&gt;0,K299*I299,"")</f>
      </c>
      <c r="M299" s="52"/>
      <c r="N299" t="str">
        <f>IF(K299&gt;0,COUNTIF($K$7:K299,"&gt;0"),"")</f>
      </c>
      <c r="O299" t="s">
        <v>977</v>
      </c>
      <c r="P299" t="s">
        <v>976</v>
      </c>
      <c r="Q299" t="s">
        <v>976</v>
      </c>
    </row>
    <row r="300" spans="1:18" customHeight="1" ht="58">
      <c r="A300" s="16"/>
      <c r="B300" s="18" t="s">
        <v>979</v>
      </c>
      <c r="C300" s="17" t="s">
        <v>980</v>
      </c>
      <c r="D300" s="17"/>
      <c r="E300" s="17"/>
      <c r="F300" s="19"/>
      <c r="G300" s="20">
        <v>1.0</v>
      </c>
      <c r="H300" s="21"/>
      <c r="I300" s="21">
        <v>132.0</v>
      </c>
      <c r="J300" s="22">
        <v>4058.0</v>
      </c>
      <c r="K300" s="50"/>
      <c r="L300" s="21" t="str">
        <f>IF(K300&gt;0,K300*I300,"")</f>
      </c>
      <c r="M300" s="52"/>
      <c r="N300" t="str">
        <f>IF(K300&gt;0,COUNTIF($K$7:K300,"&gt;0"),"")</f>
      </c>
      <c r="O300" t="s">
        <v>981</v>
      </c>
      <c r="P300" t="s">
        <v>978</v>
      </c>
      <c r="Q300" t="s">
        <v>978</v>
      </c>
    </row>
    <row r="301" spans="1:18" customHeight="1" ht="58">
      <c r="A301" s="16"/>
      <c r="B301" s="18" t="s">
        <v>979</v>
      </c>
      <c r="C301" s="17" t="s">
        <v>983</v>
      </c>
      <c r="D301" s="17"/>
      <c r="E301" s="17"/>
      <c r="F301" s="19"/>
      <c r="G301" s="20">
        <v>1.0</v>
      </c>
      <c r="H301" s="21"/>
      <c r="I301" s="21">
        <v>132.0</v>
      </c>
      <c r="J301" s="22">
        <v>4292.0</v>
      </c>
      <c r="K301" s="50"/>
      <c r="L301" s="21" t="str">
        <f>IF(K301&gt;0,K301*I301,"")</f>
      </c>
      <c r="M301" s="52"/>
      <c r="N301" t="str">
        <f>IF(K301&gt;0,COUNTIF($K$7:K301,"&gt;0"),"")</f>
      </c>
      <c r="O301" t="s">
        <v>984</v>
      </c>
      <c r="P301" t="s">
        <v>982</v>
      </c>
      <c r="Q301" t="s">
        <v>982</v>
      </c>
    </row>
    <row r="302" spans="1:18" customHeight="1" ht="58">
      <c r="A302" s="16"/>
      <c r="B302" s="18" t="s">
        <v>979</v>
      </c>
      <c r="C302" s="17" t="s">
        <v>986</v>
      </c>
      <c r="D302" s="17"/>
      <c r="E302" s="17"/>
      <c r="F302" s="19"/>
      <c r="G302" s="20">
        <v>1.0</v>
      </c>
      <c r="H302" s="21"/>
      <c r="I302" s="21">
        <v>132.0</v>
      </c>
      <c r="J302" s="22">
        <v>4197.0</v>
      </c>
      <c r="K302" s="50"/>
      <c r="L302" s="21" t="str">
        <f>IF(K302&gt;0,K302*I302,"")</f>
      </c>
      <c r="M302" s="52"/>
      <c r="N302" t="str">
        <f>IF(K302&gt;0,COUNTIF($K$7:K302,"&gt;0"),"")</f>
      </c>
      <c r="O302" t="s">
        <v>987</v>
      </c>
      <c r="P302" t="s">
        <v>985</v>
      </c>
      <c r="Q302" t="s">
        <v>985</v>
      </c>
    </row>
    <row r="303" spans="1:18" customHeight="1" ht="58">
      <c r="A303" s="16"/>
      <c r="B303" s="18" t="s">
        <v>979</v>
      </c>
      <c r="C303" s="17" t="s">
        <v>989</v>
      </c>
      <c r="D303" s="17"/>
      <c r="E303" s="17"/>
      <c r="F303" s="19"/>
      <c r="G303" s="20">
        <v>1.0</v>
      </c>
      <c r="H303" s="21"/>
      <c r="I303" s="21">
        <v>132.0</v>
      </c>
      <c r="J303" s="22">
        <v>3110.0</v>
      </c>
      <c r="K303" s="50"/>
      <c r="L303" s="21" t="str">
        <f>IF(K303&gt;0,K303*I303,"")</f>
      </c>
      <c r="M303" s="52"/>
      <c r="N303" t="str">
        <f>IF(K303&gt;0,COUNTIF($K$7:K303,"&gt;0"),"")</f>
      </c>
      <c r="O303" t="s">
        <v>990</v>
      </c>
      <c r="P303" t="s">
        <v>988</v>
      </c>
      <c r="Q303" t="s">
        <v>988</v>
      </c>
    </row>
    <row r="304" spans="1:18" customHeight="1" ht="58">
      <c r="A304" s="16"/>
      <c r="B304" s="18" t="s">
        <v>979</v>
      </c>
      <c r="C304" s="17" t="s">
        <v>992</v>
      </c>
      <c r="D304" s="17"/>
      <c r="E304" s="17"/>
      <c r="F304" s="19"/>
      <c r="G304" s="20">
        <v>1.0</v>
      </c>
      <c r="H304" s="21"/>
      <c r="I304" s="21">
        <v>132.0</v>
      </c>
      <c r="J304" s="22">
        <v>3856.0</v>
      </c>
      <c r="K304" s="50"/>
      <c r="L304" s="21" t="str">
        <f>IF(K304&gt;0,K304*I304,"")</f>
      </c>
      <c r="M304" s="52"/>
      <c r="N304" t="str">
        <f>IF(K304&gt;0,COUNTIF($K$7:K304,"&gt;0"),"")</f>
      </c>
      <c r="O304" t="s">
        <v>993</v>
      </c>
      <c r="P304" t="s">
        <v>991</v>
      </c>
      <c r="Q304" t="s">
        <v>991</v>
      </c>
    </row>
    <row r="305" spans="1:18" customHeight="1" ht="58">
      <c r="A305" s="16"/>
      <c r="B305" s="18" t="s">
        <v>995</v>
      </c>
      <c r="C305" s="17" t="s">
        <v>996</v>
      </c>
      <c r="D305" s="17"/>
      <c r="E305" s="17"/>
      <c r="F305" s="19"/>
      <c r="G305" s="20">
        <v>1.0</v>
      </c>
      <c r="H305" s="21"/>
      <c r="I305" s="21">
        <v>220.0</v>
      </c>
      <c r="J305" s="22">
        <v>2374.0</v>
      </c>
      <c r="K305" s="50"/>
      <c r="L305" s="21" t="str">
        <f>IF(K305&gt;0,K305*I305,"")</f>
      </c>
      <c r="M305" s="52"/>
      <c r="N305" t="str">
        <f>IF(K305&gt;0,COUNTIF($K$7:K305,"&gt;0"),"")</f>
      </c>
      <c r="O305" t="s">
        <v>997</v>
      </c>
      <c r="P305" t="s">
        <v>994</v>
      </c>
      <c r="Q305" t="s">
        <v>994</v>
      </c>
    </row>
    <row r="306" spans="1:18" customHeight="1" ht="58">
      <c r="A306" s="16"/>
      <c r="B306" s="18" t="s">
        <v>995</v>
      </c>
      <c r="C306" s="17" t="s">
        <v>999</v>
      </c>
      <c r="D306" s="17"/>
      <c r="E306" s="17"/>
      <c r="F306" s="19"/>
      <c r="G306" s="20">
        <v>1.0</v>
      </c>
      <c r="H306" s="21"/>
      <c r="I306" s="21">
        <v>220.0</v>
      </c>
      <c r="J306" s="22">
        <v>2055.0</v>
      </c>
      <c r="K306" s="50"/>
      <c r="L306" s="21" t="str">
        <f>IF(K306&gt;0,K306*I306,"")</f>
      </c>
      <c r="M306" s="52"/>
      <c r="N306" t="str">
        <f>IF(K306&gt;0,COUNTIF($K$7:K306,"&gt;0"),"")</f>
      </c>
      <c r="O306" t="s">
        <v>1000</v>
      </c>
      <c r="P306" t="s">
        <v>998</v>
      </c>
      <c r="Q306" t="s">
        <v>998</v>
      </c>
    </row>
    <row r="307" spans="1:18" customHeight="1" ht="58">
      <c r="A307" s="16"/>
      <c r="B307" s="18" t="s">
        <v>995</v>
      </c>
      <c r="C307" s="17" t="s">
        <v>1002</v>
      </c>
      <c r="D307" s="17"/>
      <c r="E307" s="17"/>
      <c r="F307" s="19"/>
      <c r="G307" s="20">
        <v>1.0</v>
      </c>
      <c r="H307" s="21"/>
      <c r="I307" s="21">
        <v>220.0</v>
      </c>
      <c r="J307" s="22">
        <v>2269.0</v>
      </c>
      <c r="K307" s="50"/>
      <c r="L307" s="21" t="str">
        <f>IF(K307&gt;0,K307*I307,"")</f>
      </c>
      <c r="M307" s="52"/>
      <c r="N307" t="str">
        <f>IF(K307&gt;0,COUNTIF($K$7:K307,"&gt;0"),"")</f>
      </c>
      <c r="O307" t="s">
        <v>1003</v>
      </c>
      <c r="P307" t="s">
        <v>1001</v>
      </c>
      <c r="Q307" t="s">
        <v>1001</v>
      </c>
    </row>
    <row r="308" spans="1:18" customHeight="1" ht="58">
      <c r="A308" s="16"/>
      <c r="B308" s="18" t="s">
        <v>995</v>
      </c>
      <c r="C308" s="17" t="s">
        <v>1005</v>
      </c>
      <c r="D308" s="17"/>
      <c r="E308" s="17"/>
      <c r="F308" s="19"/>
      <c r="G308" s="20">
        <v>1.0</v>
      </c>
      <c r="H308" s="21"/>
      <c r="I308" s="21">
        <v>220.0</v>
      </c>
      <c r="J308" s="22">
        <v>2677.0</v>
      </c>
      <c r="K308" s="50"/>
      <c r="L308" s="21" t="str">
        <f>IF(K308&gt;0,K308*I308,"")</f>
      </c>
      <c r="M308" s="52"/>
      <c r="N308" t="str">
        <f>IF(K308&gt;0,COUNTIF($K$7:K308,"&gt;0"),"")</f>
      </c>
      <c r="O308" t="s">
        <v>1006</v>
      </c>
      <c r="P308" t="s">
        <v>1004</v>
      </c>
      <c r="Q308" t="s">
        <v>1004</v>
      </c>
    </row>
    <row r="309" spans="1:18" customHeight="1" ht="58">
      <c r="A309" s="16"/>
      <c r="B309" s="18" t="s">
        <v>1008</v>
      </c>
      <c r="C309" s="17" t="s">
        <v>1009</v>
      </c>
      <c r="D309" s="17"/>
      <c r="E309" s="17"/>
      <c r="F309" s="19"/>
      <c r="G309" s="20">
        <v>1.0</v>
      </c>
      <c r="H309" s="21"/>
      <c r="I309" s="21">
        <v>352.0</v>
      </c>
      <c r="J309" s="22">
        <v>260.0</v>
      </c>
      <c r="K309" s="50"/>
      <c r="L309" s="21" t="str">
        <f>IF(K309&gt;0,K309*I309,"")</f>
      </c>
      <c r="M309" s="52"/>
      <c r="N309" t="str">
        <f>IF(K309&gt;0,COUNTIF($K$7:K309,"&gt;0"),"")</f>
      </c>
      <c r="O309" t="s">
        <v>1010</v>
      </c>
      <c r="P309" t="s">
        <v>1007</v>
      </c>
      <c r="Q309" t="s">
        <v>1007</v>
      </c>
    </row>
    <row r="310" spans="1:18" customHeight="1" ht="58">
      <c r="A310" s="16"/>
      <c r="B310" s="18" t="s">
        <v>1008</v>
      </c>
      <c r="C310" s="17" t="s">
        <v>1012</v>
      </c>
      <c r="D310" s="17"/>
      <c r="E310" s="17"/>
      <c r="F310" s="19"/>
      <c r="G310" s="20">
        <v>1.0</v>
      </c>
      <c r="H310" s="21"/>
      <c r="I310" s="21">
        <v>352.0</v>
      </c>
      <c r="J310" s="22">
        <v>348.0</v>
      </c>
      <c r="K310" s="50"/>
      <c r="L310" s="21" t="str">
        <f>IF(K310&gt;0,K310*I310,"")</f>
      </c>
      <c r="M310" s="52"/>
      <c r="N310" t="str">
        <f>IF(K310&gt;0,COUNTIF($K$7:K310,"&gt;0"),"")</f>
      </c>
      <c r="O310" t="s">
        <v>1013</v>
      </c>
      <c r="P310" t="s">
        <v>1011</v>
      </c>
      <c r="Q310" t="s">
        <v>1011</v>
      </c>
    </row>
    <row r="311" spans="1:18" customHeight="1" ht="58">
      <c r="A311" s="16"/>
      <c r="B311" s="18" t="s">
        <v>1008</v>
      </c>
      <c r="C311" s="17" t="s">
        <v>1015</v>
      </c>
      <c r="D311" s="17"/>
      <c r="E311" s="17"/>
      <c r="F311" s="19"/>
      <c r="G311" s="20">
        <v>1.0</v>
      </c>
      <c r="H311" s="21"/>
      <c r="I311" s="21">
        <v>352.0</v>
      </c>
      <c r="J311" s="22">
        <v>338.0</v>
      </c>
      <c r="K311" s="50"/>
      <c r="L311" s="21" t="str">
        <f>IF(K311&gt;0,K311*I311,"")</f>
      </c>
      <c r="M311" s="52"/>
      <c r="N311" t="str">
        <f>IF(K311&gt;0,COUNTIF($K$7:K311,"&gt;0"),"")</f>
      </c>
      <c r="O311" t="s">
        <v>1016</v>
      </c>
      <c r="P311" t="s">
        <v>1014</v>
      </c>
      <c r="Q311" t="s">
        <v>1014</v>
      </c>
    </row>
    <row r="312" spans="1:18" customHeight="1" ht="58">
      <c r="A312" s="16"/>
      <c r="B312" s="18" t="s">
        <v>1008</v>
      </c>
      <c r="C312" s="17" t="s">
        <v>1018</v>
      </c>
      <c r="D312" s="17"/>
      <c r="E312" s="17"/>
      <c r="F312" s="19"/>
      <c r="G312" s="20">
        <v>1.0</v>
      </c>
      <c r="H312" s="21"/>
      <c r="I312" s="21">
        <v>352.0</v>
      </c>
      <c r="J312" s="22">
        <v>382.0</v>
      </c>
      <c r="K312" s="50"/>
      <c r="L312" s="21" t="str">
        <f>IF(K312&gt;0,K312*I312,"")</f>
      </c>
      <c r="M312" s="52"/>
      <c r="N312" t="str">
        <f>IF(K312&gt;0,COUNTIF($K$7:K312,"&gt;0"),"")</f>
      </c>
      <c r="O312" t="s">
        <v>1019</v>
      </c>
      <c r="P312" t="s">
        <v>1017</v>
      </c>
      <c r="Q312" t="s">
        <v>1017</v>
      </c>
    </row>
    <row r="313" spans="1:18" customHeight="1" ht="58">
      <c r="A313" s="16"/>
      <c r="B313" s="18" t="s">
        <v>1008</v>
      </c>
      <c r="C313" s="17" t="s">
        <v>1021</v>
      </c>
      <c r="D313" s="17"/>
      <c r="E313" s="17"/>
      <c r="F313" s="19"/>
      <c r="G313" s="20">
        <v>1.0</v>
      </c>
      <c r="H313" s="21"/>
      <c r="I313" s="21">
        <v>352.0</v>
      </c>
      <c r="J313" s="22">
        <v>46.0</v>
      </c>
      <c r="K313" s="50"/>
      <c r="L313" s="21" t="str">
        <f>IF(K313&gt;0,K313*I313,"")</f>
      </c>
      <c r="M313" s="52"/>
      <c r="N313" t="str">
        <f>IF(K313&gt;0,COUNTIF($K$7:K313,"&gt;0"),"")</f>
      </c>
      <c r="O313" t="s">
        <v>1022</v>
      </c>
      <c r="P313" t="s">
        <v>1020</v>
      </c>
      <c r="Q313" t="s">
        <v>1020</v>
      </c>
    </row>
    <row r="314" spans="1:18" customHeight="1" ht="58">
      <c r="A314" s="16"/>
      <c r="B314" s="18" t="s">
        <v>1024</v>
      </c>
      <c r="C314" s="17" t="s">
        <v>1025</v>
      </c>
      <c r="D314" s="17"/>
      <c r="E314" s="17"/>
      <c r="F314" s="19"/>
      <c r="G314" s="20">
        <v>1.0</v>
      </c>
      <c r="H314" s="21"/>
      <c r="I314" s="21">
        <v>174.0</v>
      </c>
      <c r="J314" s="22">
        <v>190.0</v>
      </c>
      <c r="K314" s="50"/>
      <c r="L314" s="21" t="str">
        <f>IF(K314&gt;0,K314*I314,"")</f>
      </c>
      <c r="M314" s="52"/>
      <c r="N314" t="str">
        <f>IF(K314&gt;0,COUNTIF($K$7:K314,"&gt;0"),"")</f>
      </c>
      <c r="O314" t="s">
        <v>1026</v>
      </c>
      <c r="P314" t="s">
        <v>1023</v>
      </c>
      <c r="Q314" t="s">
        <v>1023</v>
      </c>
    </row>
    <row r="315" spans="1:18" customHeight="1" ht="58">
      <c r="A315" s="16"/>
      <c r="B315" s="18" t="s">
        <v>1024</v>
      </c>
      <c r="C315" s="17" t="s">
        <v>1028</v>
      </c>
      <c r="D315" s="17"/>
      <c r="E315" s="17"/>
      <c r="F315" s="19"/>
      <c r="G315" s="20">
        <v>1.0</v>
      </c>
      <c r="H315" s="21"/>
      <c r="I315" s="21">
        <v>174.0</v>
      </c>
      <c r="J315" s="22">
        <v>160.0</v>
      </c>
      <c r="K315" s="50"/>
      <c r="L315" s="21" t="str">
        <f>IF(K315&gt;0,K315*I315,"")</f>
      </c>
      <c r="M315" s="52"/>
      <c r="N315" t="str">
        <f>IF(K315&gt;0,COUNTIF($K$7:K315,"&gt;0"),"")</f>
      </c>
      <c r="O315" t="s">
        <v>1029</v>
      </c>
      <c r="P315" t="s">
        <v>1027</v>
      </c>
      <c r="Q315" t="s">
        <v>1027</v>
      </c>
    </row>
    <row r="316" spans="1:18" customHeight="1" ht="58">
      <c r="A316" s="16"/>
      <c r="B316" s="18" t="s">
        <v>1024</v>
      </c>
      <c r="C316" s="17" t="s">
        <v>1031</v>
      </c>
      <c r="D316" s="17"/>
      <c r="E316" s="17"/>
      <c r="F316" s="19"/>
      <c r="G316" s="20">
        <v>1.0</v>
      </c>
      <c r="H316" s="21"/>
      <c r="I316" s="21">
        <v>174.0</v>
      </c>
      <c r="J316" s="22">
        <v>43.0</v>
      </c>
      <c r="K316" s="50"/>
      <c r="L316" s="21" t="str">
        <f>IF(K316&gt;0,K316*I316,"")</f>
      </c>
      <c r="M316" s="52"/>
      <c r="N316" t="str">
        <f>IF(K316&gt;0,COUNTIF($K$7:K316,"&gt;0"),"")</f>
      </c>
      <c r="O316" t="s">
        <v>1032</v>
      </c>
      <c r="P316" t="s">
        <v>1030</v>
      </c>
      <c r="Q316" t="s">
        <v>1030</v>
      </c>
    </row>
    <row r="317" spans="1:18" customHeight="1" ht="24">
      <c r="A317" s="23" t="s">
        <v>1033</v>
      </c>
      <c r="B317" s="24"/>
      <c r="C317" s="25"/>
      <c r="D317" s="25"/>
      <c r="E317" s="25"/>
      <c r="F317" s="26"/>
      <c r="G317" s="27"/>
      <c r="H317" s="28"/>
      <c r="I317" s="28"/>
      <c r="J317" s="29"/>
      <c r="K317" s="49"/>
      <c r="L317" s="28"/>
      <c r="M317" s="51"/>
      <c r="N317" t="str">
        <f>IF(K317&gt;0,COUNTIF($K$7:K317,"&gt;0"),"")</f>
      </c>
    </row>
    <row r="318" spans="1:18" customHeight="1" ht="58">
      <c r="A318" s="16"/>
      <c r="B318" s="18" t="s">
        <v>1035</v>
      </c>
      <c r="C318" s="17" t="s">
        <v>1036</v>
      </c>
      <c r="D318" s="17" t="s">
        <v>1037</v>
      </c>
      <c r="E318" s="17" t="s">
        <v>1038</v>
      </c>
      <c r="F318" s="19" t="s">
        <v>724</v>
      </c>
      <c r="G318" s="20">
        <v>10.0</v>
      </c>
      <c r="H318" s="21"/>
      <c r="I318" s="21">
        <v>93.0</v>
      </c>
      <c r="J318" s="22">
        <v>160.0</v>
      </c>
      <c r="K318" s="50"/>
      <c r="L318" s="21" t="str">
        <f>IF(K318&gt;0,K318*I318,"")</f>
      </c>
      <c r="M318" s="52"/>
      <c r="N318" t="str">
        <f>IF(K318&gt;0,COUNTIF($K$7:K318,"&gt;0"),"")</f>
      </c>
      <c r="O318" t="s">
        <v>1039</v>
      </c>
      <c r="P318" t="s">
        <v>1034</v>
      </c>
      <c r="Q318" t="s">
        <v>1034</v>
      </c>
    </row>
    <row r="319" spans="1:18" customHeight="1" ht="58">
      <c r="A319" s="16"/>
      <c r="B319" s="18" t="s">
        <v>1035</v>
      </c>
      <c r="C319" s="17" t="s">
        <v>1036</v>
      </c>
      <c r="D319" s="17" t="s">
        <v>1041</v>
      </c>
      <c r="E319" s="17" t="s">
        <v>1038</v>
      </c>
      <c r="F319" s="19" t="s">
        <v>724</v>
      </c>
      <c r="G319" s="20">
        <v>10.0</v>
      </c>
      <c r="H319" s="21"/>
      <c r="I319" s="21">
        <v>93.0</v>
      </c>
      <c r="J319" s="22">
        <v>7.0</v>
      </c>
      <c r="K319" s="50"/>
      <c r="L319" s="21" t="str">
        <f>IF(K319&gt;0,K319*I319,"")</f>
      </c>
      <c r="M319" s="52"/>
      <c r="N319" t="str">
        <f>IF(K319&gt;0,COUNTIF($K$7:K319,"&gt;0"),"")</f>
      </c>
      <c r="O319" t="s">
        <v>1042</v>
      </c>
      <c r="P319" t="s">
        <v>1040</v>
      </c>
      <c r="Q319" t="s">
        <v>1040</v>
      </c>
    </row>
    <row r="321" spans="1:18">
      <c r="I321" s="30" t="s">
        <v>1043</v>
      </c>
      <c r="J321" s="33"/>
      <c r="K321" s="36" t="str">
        <f>COUNTIF(K7:K319,"&gt;0")</f>
      </c>
    </row>
    <row r="322" spans="1:18">
      <c r="I322" s="31" t="s">
        <v>1044</v>
      </c>
      <c r="J322" s="34"/>
      <c r="K322" s="37" t="str">
        <f>SUM(K7:K319)</f>
      </c>
    </row>
    <row r="323" spans="1:18">
      <c r="I323" s="32" t="s">
        <v>1045</v>
      </c>
      <c r="J323" s="35"/>
      <c r="K323" s="38" t="str">
        <f>SUM(L7:L319)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221:M221"/>
    <mergeCell ref="A289:M289"/>
    <mergeCell ref="A317:M317"/>
    <mergeCell ref="I321:J321"/>
    <mergeCell ref="I322:J322"/>
    <mergeCell ref="I323:J323"/>
    <mergeCell ref="G5:I5"/>
  </mergeCells>
  <conditionalFormatting sqref="A7:M31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319">
    <cfRule type="expression" dxfId="2" priority="3">
      <formula>AND($K7&gt;$J7,$K7&gt;0)</formula>
    </cfRule>
  </conditionalFormatting>
  <dataValidations count="6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2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22:K23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35:K288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90:K316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 упак" sqref="K231:K234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318:K31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6" r:id="rId_hyperlink_149" tooltip="Открыть карточку товара на сайте" display="Открыть карточку товара на сайте"/>
    <hyperlink ref="B157" r:id="rId_hyperlink_150" tooltip="Открыть карточку товара на сайте" display="Открыть карточку товара на сайте"/>
    <hyperlink ref="B158" r:id="rId_hyperlink_151" tooltip="Открыть карточку товара на сайте" display="Открыть карточку товара на сайте"/>
    <hyperlink ref="B159" r:id="rId_hyperlink_152" tooltip="Открыть карточку товара на сайте" display="Открыть карточку товара на сайте"/>
    <hyperlink ref="B160" r:id="rId_hyperlink_153" tooltip="Открыть карточку товара на сайте" display="Открыть карточку товара на сайте"/>
    <hyperlink ref="B161" r:id="rId_hyperlink_154" tooltip="Открыть карточку товара на сайте" display="Открыть карточку товара на сайте"/>
    <hyperlink ref="B162" r:id="rId_hyperlink_155" tooltip="Открыть карточку товара на сайте" display="Открыть карточку товара на сайте"/>
    <hyperlink ref="B163" r:id="rId_hyperlink_156" tooltip="Открыть карточку товара на сайте" display="Открыть карточку товара на сайте"/>
    <hyperlink ref="B164" r:id="rId_hyperlink_157" tooltip="Открыть карточку товара на сайте" display="Открыть карточку товара на сайте"/>
    <hyperlink ref="B165" r:id="rId_hyperlink_158" tooltip="Открыть карточку товара на сайте" display="Открыть карточку товара на сайте"/>
    <hyperlink ref="B166" r:id="rId_hyperlink_159" tooltip="Открыть карточку товара на сайте" display="Открыть карточку товара на сайте"/>
    <hyperlink ref="B167" r:id="rId_hyperlink_160" tooltip="Открыть карточку товара на сайте" display="Открыть карточку товара на сайте"/>
    <hyperlink ref="B168" r:id="rId_hyperlink_161" tooltip="Открыть карточку товара на сайте" display="Открыть карточку товара на сайте"/>
    <hyperlink ref="B169" r:id="rId_hyperlink_162" tooltip="Открыть карточку товара на сайте" display="Открыть карточку товара на сайте"/>
    <hyperlink ref="B170" r:id="rId_hyperlink_163" tooltip="Открыть карточку товара на сайте" display="Открыть карточку товара на сайте"/>
    <hyperlink ref="B171" r:id="rId_hyperlink_164" tooltip="Открыть карточку товара на сайте" display="Открыть карточку товара на сайте"/>
    <hyperlink ref="B172" r:id="rId_hyperlink_165" tooltip="Открыть карточку товара на сайте" display="Открыть карточку товара на сайте"/>
    <hyperlink ref="B173" r:id="rId_hyperlink_166" tooltip="Открыть карточку товара на сайте" display="Открыть карточку товара на сайте"/>
    <hyperlink ref="B174" r:id="rId_hyperlink_167" tooltip="Открыть карточку товара на сайте" display="Открыть карточку товара на сайте"/>
    <hyperlink ref="B175" r:id="rId_hyperlink_168" tooltip="Открыть карточку товара на сайте" display="Открыть карточку товара на сайте"/>
    <hyperlink ref="B176" r:id="rId_hyperlink_169" tooltip="Открыть карточку товара на сайте" display="Открыть карточку товара на сайте"/>
    <hyperlink ref="B177" r:id="rId_hyperlink_170" tooltip="Открыть карточку товара на сайте" display="Открыть карточку товара на сайте"/>
    <hyperlink ref="B178" r:id="rId_hyperlink_171" tooltip="Открыть карточку товара на сайте" display="Открыть карточку товара на сайте"/>
    <hyperlink ref="B179" r:id="rId_hyperlink_172" tooltip="Открыть карточку товара на сайте" display="Открыть карточку товара на сайте"/>
    <hyperlink ref="B180" r:id="rId_hyperlink_173" tooltip="Открыть карточку товара на сайте" display="Открыть карточку товара на сайте"/>
    <hyperlink ref="B181" r:id="rId_hyperlink_174" tooltip="Открыть карточку товара на сайте" display="Открыть карточку товара на сайте"/>
    <hyperlink ref="B182" r:id="rId_hyperlink_175" tooltip="Открыть карточку товара на сайте" display="Открыть карточку товара на сайте"/>
    <hyperlink ref="B183" r:id="rId_hyperlink_176" tooltip="Открыть карточку товара на сайте" display="Открыть карточку товара на сайте"/>
    <hyperlink ref="B184" r:id="rId_hyperlink_177" tooltip="Открыть карточку товара на сайте" display="Открыть карточку товара на сайте"/>
    <hyperlink ref="B185" r:id="rId_hyperlink_178" tooltip="Открыть карточку товара на сайте" display="Открыть карточку товара на сайте"/>
    <hyperlink ref="B186" r:id="rId_hyperlink_179" tooltip="Открыть карточку товара на сайте" display="Открыть карточку товара на сайте"/>
    <hyperlink ref="B187" r:id="rId_hyperlink_180" tooltip="Открыть карточку товара на сайте" display="Открыть карточку товара на сайте"/>
    <hyperlink ref="B188" r:id="rId_hyperlink_181" tooltip="Открыть карточку товара на сайте" display="Открыть карточку товара на сайте"/>
    <hyperlink ref="B189" r:id="rId_hyperlink_182" tooltip="Открыть карточку товара на сайте" display="Открыть карточку товара на сайте"/>
    <hyperlink ref="B190" r:id="rId_hyperlink_183" tooltip="Открыть карточку товара на сайте" display="Открыть карточку товара на сайте"/>
    <hyperlink ref="B191" r:id="rId_hyperlink_184" tooltip="Открыть карточку товара на сайте" display="Открыть карточку товара на сайте"/>
    <hyperlink ref="B192" r:id="rId_hyperlink_185" tooltip="Открыть карточку товара на сайте" display="Открыть карточку товара на сайте"/>
    <hyperlink ref="B193" r:id="rId_hyperlink_186" tooltip="Открыть карточку товара на сайте" display="Открыть карточку товара на сайте"/>
    <hyperlink ref="B194" r:id="rId_hyperlink_187" tooltip="Открыть карточку товара на сайте" display="Открыть карточку товара на сайте"/>
    <hyperlink ref="B195" r:id="rId_hyperlink_188" tooltip="Открыть карточку товара на сайте" display="Открыть карточку товара на сайте"/>
    <hyperlink ref="B196" r:id="rId_hyperlink_189" tooltip="Открыть карточку товара на сайте" display="Открыть карточку товара на сайте"/>
    <hyperlink ref="B197" r:id="rId_hyperlink_190" tooltip="Открыть карточку товара на сайте" display="Открыть карточку товара на сайте"/>
    <hyperlink ref="B198" r:id="rId_hyperlink_191" tooltip="Открыть карточку товара на сайте" display="Открыть карточку товара на сайте"/>
    <hyperlink ref="B199" r:id="rId_hyperlink_192" tooltip="Открыть карточку товара на сайте" display="Открыть карточку товара на сайте"/>
    <hyperlink ref="B200" r:id="rId_hyperlink_193" tooltip="Открыть карточку товара на сайте" display="Открыть карточку товара на сайте"/>
    <hyperlink ref="B201" r:id="rId_hyperlink_194" tooltip="Открыть карточку товара на сайте" display="Открыть карточку товара на сайте"/>
    <hyperlink ref="B202" r:id="rId_hyperlink_195" tooltip="Открыть карточку товара на сайте" display="Открыть карточку товара на сайте"/>
    <hyperlink ref="B203" r:id="rId_hyperlink_196" tooltip="Открыть карточку товара на сайте" display="Открыть карточку товара на сайте"/>
    <hyperlink ref="B204" r:id="rId_hyperlink_197" tooltip="Открыть карточку товара на сайте" display="Открыть карточку товара на сайте"/>
    <hyperlink ref="B205" r:id="rId_hyperlink_198" tooltip="Открыть карточку товара на сайте" display="Открыть карточку товара на сайте"/>
    <hyperlink ref="B206" r:id="rId_hyperlink_199" tooltip="Открыть карточку товара на сайте" display="Открыть карточку товара на сайте"/>
    <hyperlink ref="B207" r:id="rId_hyperlink_200" tooltip="Открыть карточку товара на сайте" display="Открыть карточку товара на сайте"/>
    <hyperlink ref="B208" r:id="rId_hyperlink_201" tooltip="Открыть карточку товара на сайте" display="Открыть карточку товара на сайте"/>
    <hyperlink ref="B209" r:id="rId_hyperlink_202" tooltip="Открыть карточку товара на сайте" display="Открыть карточку товара на сайте"/>
    <hyperlink ref="B210" r:id="rId_hyperlink_203" tooltip="Открыть карточку товара на сайте" display="Открыть карточку товара на сайте"/>
    <hyperlink ref="B211" r:id="rId_hyperlink_204" tooltip="Открыть карточку товара на сайте" display="Открыть карточку товара на сайте"/>
    <hyperlink ref="B212" r:id="rId_hyperlink_205" tooltip="Открыть карточку товара на сайте" display="Открыть карточку товара на сайте"/>
    <hyperlink ref="B213" r:id="rId_hyperlink_206" tooltip="Открыть карточку товара на сайте" display="Открыть карточку товара на сайте"/>
    <hyperlink ref="B214" r:id="rId_hyperlink_207" tooltip="Открыть карточку товара на сайте" display="Открыть карточку товара на сайте"/>
    <hyperlink ref="B215" r:id="rId_hyperlink_208" tooltip="Открыть карточку товара на сайте" display="Открыть карточку товара на сайте"/>
    <hyperlink ref="B216" r:id="rId_hyperlink_209" tooltip="Открыть карточку товара на сайте" display="Открыть карточку товара на сайте"/>
    <hyperlink ref="B217" r:id="rId_hyperlink_210" tooltip="Открыть карточку товара на сайте" display="Открыть карточку товара на сайте"/>
    <hyperlink ref="B218" r:id="rId_hyperlink_211" tooltip="Открыть карточку товара на сайте" display="Открыть карточку товара на сайте"/>
    <hyperlink ref="B219" r:id="rId_hyperlink_212" tooltip="Открыть карточку товара на сайте" display="Открыть карточку товара на сайте"/>
    <hyperlink ref="B220" r:id="rId_hyperlink_213" tooltip="Открыть карточку товара на сайте" display="Открыть карточку товара на сайте"/>
    <hyperlink ref="B222" r:id="rId_hyperlink_214" tooltip="Открыть карточку товара на сайте" display="Открыть карточку товара на сайте"/>
    <hyperlink ref="B223" r:id="rId_hyperlink_215" tooltip="Открыть карточку товара на сайте" display="Открыть карточку товара на сайте"/>
    <hyperlink ref="B224" r:id="rId_hyperlink_216" tooltip="Открыть карточку товара на сайте" display="Открыть карточку товара на сайте"/>
    <hyperlink ref="B225" r:id="rId_hyperlink_217" tooltip="Открыть карточку товара на сайте" display="Открыть карточку товара на сайте"/>
    <hyperlink ref="B226" r:id="rId_hyperlink_218" tooltip="Открыть карточку товара на сайте" display="Открыть карточку товара на сайте"/>
    <hyperlink ref="B227" r:id="rId_hyperlink_219" tooltip="Открыть карточку товара на сайте" display="Открыть карточку товара на сайте"/>
    <hyperlink ref="B228" r:id="rId_hyperlink_220" tooltip="Открыть карточку товара на сайте" display="Открыть карточку товара на сайте"/>
    <hyperlink ref="B229" r:id="rId_hyperlink_221" tooltip="Открыть карточку товара на сайте" display="Открыть карточку товара на сайте"/>
    <hyperlink ref="B230" r:id="rId_hyperlink_222" tooltip="Открыть карточку товара на сайте" display="Открыть карточку товара на сайте"/>
    <hyperlink ref="B231" r:id="rId_hyperlink_223" tooltip="Открыть карточку товара на сайте" display="Открыть карточку товара на сайте"/>
    <hyperlink ref="B232" r:id="rId_hyperlink_224" tooltip="Открыть карточку товара на сайте" display="Открыть карточку товара на сайте"/>
    <hyperlink ref="B233" r:id="rId_hyperlink_225" tooltip="Открыть карточку товара на сайте" display="Открыть карточку товара на сайте"/>
    <hyperlink ref="B234" r:id="rId_hyperlink_226" tooltip="Открыть карточку товара на сайте" display="Открыть карточку товара на сайте"/>
    <hyperlink ref="B235" r:id="rId_hyperlink_227" tooltip="Открыть карточку товара на сайте" display="Открыть карточку товара на сайте"/>
    <hyperlink ref="B236" r:id="rId_hyperlink_228" tooltip="Открыть карточку товара на сайте" display="Открыть карточку товара на сайте"/>
    <hyperlink ref="B237" r:id="rId_hyperlink_229" tooltip="Открыть карточку товара на сайте" display="Открыть карточку товара на сайте"/>
    <hyperlink ref="B238" r:id="rId_hyperlink_230" tooltip="Открыть карточку товара на сайте" display="Открыть карточку товара на сайте"/>
    <hyperlink ref="B239" r:id="rId_hyperlink_231" tooltip="Открыть карточку товара на сайте" display="Открыть карточку товара на сайте"/>
    <hyperlink ref="B240" r:id="rId_hyperlink_232" tooltip="Открыть карточку товара на сайте" display="Открыть карточку товара на сайте"/>
    <hyperlink ref="B241" r:id="rId_hyperlink_233" tooltip="Открыть карточку товара на сайте" display="Открыть карточку товара на сайте"/>
    <hyperlink ref="B242" r:id="rId_hyperlink_234" tooltip="Открыть карточку товара на сайте" display="Открыть карточку товара на сайте"/>
    <hyperlink ref="B243" r:id="rId_hyperlink_235" tooltip="Открыть карточку товара на сайте" display="Открыть карточку товара на сайте"/>
    <hyperlink ref="B244" r:id="rId_hyperlink_236" tooltip="Открыть карточку товара на сайте" display="Открыть карточку товара на сайте"/>
    <hyperlink ref="B245" r:id="rId_hyperlink_237" tooltip="Открыть карточку товара на сайте" display="Открыть карточку товара на сайте"/>
    <hyperlink ref="B246" r:id="rId_hyperlink_238" tooltip="Открыть карточку товара на сайте" display="Открыть карточку товара на сайте"/>
    <hyperlink ref="B247" r:id="rId_hyperlink_239" tooltip="Открыть карточку товара на сайте" display="Открыть карточку товара на сайте"/>
    <hyperlink ref="B248" r:id="rId_hyperlink_240" tooltip="Открыть карточку товара на сайте" display="Открыть карточку товара на сайте"/>
    <hyperlink ref="B249" r:id="rId_hyperlink_241" tooltip="Открыть карточку товара на сайте" display="Открыть карточку товара на сайте"/>
    <hyperlink ref="B250" r:id="rId_hyperlink_242" tooltip="Открыть карточку товара на сайте" display="Открыть карточку товара на сайте"/>
    <hyperlink ref="B251" r:id="rId_hyperlink_243" tooltip="Открыть карточку товара на сайте" display="Открыть карточку товара на сайте"/>
    <hyperlink ref="B252" r:id="rId_hyperlink_244" tooltip="Открыть карточку товара на сайте" display="Открыть карточку товара на сайте"/>
    <hyperlink ref="B253" r:id="rId_hyperlink_245" tooltip="Открыть карточку товара на сайте" display="Открыть карточку товара на сайте"/>
    <hyperlink ref="B254" r:id="rId_hyperlink_246" tooltip="Открыть карточку товара на сайте" display="Открыть карточку товара на сайте"/>
    <hyperlink ref="B255" r:id="rId_hyperlink_247" tooltip="Открыть карточку товара на сайте" display="Открыть карточку товара на сайте"/>
    <hyperlink ref="B256" r:id="rId_hyperlink_248" tooltip="Открыть карточку товара на сайте" display="Открыть карточку товара на сайте"/>
    <hyperlink ref="B257" r:id="rId_hyperlink_249" tooltip="Открыть карточку товара на сайте" display="Открыть карточку товара на сайте"/>
    <hyperlink ref="B258" r:id="rId_hyperlink_250" tooltip="Открыть карточку товара на сайте" display="Открыть карточку товара на сайте"/>
    <hyperlink ref="B259" r:id="rId_hyperlink_251" tooltip="Открыть карточку товара на сайте" display="Открыть карточку товара на сайте"/>
    <hyperlink ref="B260" r:id="rId_hyperlink_252" tooltip="Открыть карточку товара на сайте" display="Открыть карточку товара на сайте"/>
    <hyperlink ref="B261" r:id="rId_hyperlink_253" tooltip="Открыть карточку товара на сайте" display="Открыть карточку товара на сайте"/>
    <hyperlink ref="B262" r:id="rId_hyperlink_254" tooltip="Открыть карточку товара на сайте" display="Открыть карточку товара на сайте"/>
    <hyperlink ref="B263" r:id="rId_hyperlink_255" tooltip="Открыть карточку товара на сайте" display="Открыть карточку товара на сайте"/>
    <hyperlink ref="B264" r:id="rId_hyperlink_256" tooltip="Открыть карточку товара на сайте" display="Открыть карточку товара на сайте"/>
    <hyperlink ref="B265" r:id="rId_hyperlink_257" tooltip="Открыть карточку товара на сайте" display="Открыть карточку товара на сайте"/>
    <hyperlink ref="B266" r:id="rId_hyperlink_258" tooltip="Открыть карточку товара на сайте" display="Открыть карточку товара на сайте"/>
    <hyperlink ref="B267" r:id="rId_hyperlink_259" tooltip="Открыть карточку товара на сайте" display="Открыть карточку товара на сайте"/>
    <hyperlink ref="B268" r:id="rId_hyperlink_260" tooltip="Открыть карточку товара на сайте" display="Открыть карточку товара на сайте"/>
    <hyperlink ref="B269" r:id="rId_hyperlink_261" tooltip="Открыть карточку товара на сайте" display="Открыть карточку товара на сайте"/>
    <hyperlink ref="B270" r:id="rId_hyperlink_262" tooltip="Открыть карточку товара на сайте" display="Открыть карточку товара на сайте"/>
    <hyperlink ref="B271" r:id="rId_hyperlink_263" tooltip="Открыть карточку товара на сайте" display="Открыть карточку товара на сайте"/>
    <hyperlink ref="B272" r:id="rId_hyperlink_264" tooltip="Открыть карточку товара на сайте" display="Открыть карточку товара на сайте"/>
    <hyperlink ref="B273" r:id="rId_hyperlink_265" tooltip="Открыть карточку товара на сайте" display="Открыть карточку товара на сайте"/>
    <hyperlink ref="B274" r:id="rId_hyperlink_266" tooltip="Открыть карточку товара на сайте" display="Открыть карточку товара на сайте"/>
    <hyperlink ref="B275" r:id="rId_hyperlink_267" tooltip="Открыть карточку товара на сайте" display="Открыть карточку товара на сайте"/>
    <hyperlink ref="B276" r:id="rId_hyperlink_268" tooltip="Открыть карточку товара на сайте" display="Открыть карточку товара на сайте"/>
    <hyperlink ref="B277" r:id="rId_hyperlink_269" tooltip="Открыть карточку товара на сайте" display="Открыть карточку товара на сайте"/>
    <hyperlink ref="B278" r:id="rId_hyperlink_270" tooltip="Открыть карточку товара на сайте" display="Открыть карточку товара на сайте"/>
    <hyperlink ref="B279" r:id="rId_hyperlink_271" tooltip="Открыть карточку товара на сайте" display="Открыть карточку товара на сайте"/>
    <hyperlink ref="B280" r:id="rId_hyperlink_272" tooltip="Открыть карточку товара на сайте" display="Открыть карточку товара на сайте"/>
    <hyperlink ref="B281" r:id="rId_hyperlink_273" tooltip="Открыть карточку товара на сайте" display="Открыть карточку товара на сайте"/>
    <hyperlink ref="B282" r:id="rId_hyperlink_274" tooltip="Открыть карточку товара на сайте" display="Открыть карточку товара на сайте"/>
    <hyperlink ref="B283" r:id="rId_hyperlink_275" tooltip="Открыть карточку товара на сайте" display="Открыть карточку товара на сайте"/>
    <hyperlink ref="B284" r:id="rId_hyperlink_276" tooltip="Открыть карточку товара на сайте" display="Открыть карточку товара на сайте"/>
    <hyperlink ref="B285" r:id="rId_hyperlink_277" tooltip="Открыть карточку товара на сайте" display="Открыть карточку товара на сайте"/>
    <hyperlink ref="B286" r:id="rId_hyperlink_278" tooltip="Открыть карточку товара на сайте" display="Открыть карточку товара на сайте"/>
    <hyperlink ref="B287" r:id="rId_hyperlink_279" tooltip="Открыть карточку товара на сайте" display="Открыть карточку товара на сайте"/>
    <hyperlink ref="B288" r:id="rId_hyperlink_280" tooltip="Открыть карточку товара на сайте" display="Открыть карточку товара на сайте"/>
    <hyperlink ref="B290" r:id="rId_hyperlink_281" tooltip="Открыть карточку товара на сайте" display="Открыть карточку товара на сайте"/>
    <hyperlink ref="B291" r:id="rId_hyperlink_282" tooltip="Открыть карточку товара на сайте" display="Открыть карточку товара на сайте"/>
    <hyperlink ref="B292" r:id="rId_hyperlink_283" tooltip="Открыть карточку товара на сайте" display="Открыть карточку товара на сайте"/>
    <hyperlink ref="B293" r:id="rId_hyperlink_284" tooltip="Открыть карточку товара на сайте" display="Открыть карточку товара на сайте"/>
    <hyperlink ref="B294" r:id="rId_hyperlink_285" tooltip="Открыть карточку товара на сайте" display="Открыть карточку товара на сайте"/>
    <hyperlink ref="B295" r:id="rId_hyperlink_286" tooltip="Открыть карточку товара на сайте" display="Открыть карточку товара на сайте"/>
    <hyperlink ref="B296" r:id="rId_hyperlink_287" tooltip="Открыть карточку товара на сайте" display="Открыть карточку товара на сайте"/>
    <hyperlink ref="B297" r:id="rId_hyperlink_288" tooltip="Открыть карточку товара на сайте" display="Открыть карточку товара на сайте"/>
    <hyperlink ref="B298" r:id="rId_hyperlink_289" tooltip="Открыть карточку товара на сайте" display="Открыть карточку товара на сайте"/>
    <hyperlink ref="B299" r:id="rId_hyperlink_290" tooltip="Открыть карточку товара на сайте" display="Открыть карточку товара на сайте"/>
    <hyperlink ref="B300" r:id="rId_hyperlink_291" tooltip="Открыть карточку товара на сайте" display="Открыть карточку товара на сайте"/>
    <hyperlink ref="B301" r:id="rId_hyperlink_292" tooltip="Открыть карточку товара на сайте" display="Открыть карточку товара на сайте"/>
    <hyperlink ref="B302" r:id="rId_hyperlink_293" tooltip="Открыть карточку товара на сайте" display="Открыть карточку товара на сайте"/>
    <hyperlink ref="B303" r:id="rId_hyperlink_294" tooltip="Открыть карточку товара на сайте" display="Открыть карточку товара на сайте"/>
    <hyperlink ref="B304" r:id="rId_hyperlink_295" tooltip="Открыть карточку товара на сайте" display="Открыть карточку товара на сайте"/>
    <hyperlink ref="B305" r:id="rId_hyperlink_296" tooltip="Открыть карточку товара на сайте" display="Открыть карточку товара на сайте"/>
    <hyperlink ref="B306" r:id="rId_hyperlink_297" tooltip="Открыть карточку товара на сайте" display="Открыть карточку товара на сайте"/>
    <hyperlink ref="B307" r:id="rId_hyperlink_298" tooltip="Открыть карточку товара на сайте" display="Открыть карточку товара на сайте"/>
    <hyperlink ref="B308" r:id="rId_hyperlink_299" tooltip="Открыть карточку товара на сайте" display="Открыть карточку товара на сайте"/>
    <hyperlink ref="B309" r:id="rId_hyperlink_300" tooltip="Открыть карточку товара на сайте" display="Открыть карточку товара на сайте"/>
    <hyperlink ref="B310" r:id="rId_hyperlink_301" tooltip="Открыть карточку товара на сайте" display="Открыть карточку товара на сайте"/>
    <hyperlink ref="B311" r:id="rId_hyperlink_302" tooltip="Открыть карточку товара на сайте" display="Открыть карточку товара на сайте"/>
    <hyperlink ref="B312" r:id="rId_hyperlink_303" tooltip="Открыть карточку товара на сайте" display="Открыть карточку товара на сайте"/>
    <hyperlink ref="B313" r:id="rId_hyperlink_304" tooltip="Открыть карточку товара на сайте" display="Открыть карточку товара на сайте"/>
    <hyperlink ref="B314" r:id="rId_hyperlink_305" tooltip="Открыть карточку товара на сайте" display="Открыть карточку товара на сайте"/>
    <hyperlink ref="B315" r:id="rId_hyperlink_306" tooltip="Открыть карточку товара на сайте" display="Открыть карточку товара на сайте"/>
    <hyperlink ref="B316" r:id="rId_hyperlink_307" tooltip="Открыть карточку товара на сайте" display="Открыть карточку товара на сайте"/>
    <hyperlink ref="B318" r:id="rId_hyperlink_308" tooltip="Открыть карточку товара на сайте" display="Открыть карточку товара на сайте"/>
    <hyperlink ref="B319" r:id="rId_hyperlink_309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17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1050</v>
      </c>
    </row>
    <row r="2" spans="1:12" customHeight="1" ht="26">
      <c r="A2" s="54" t="s">
        <v>1051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1052</v>
      </c>
      <c r="B6" s="56"/>
      <c r="C6" s="57" t="str">
        <f>'Прайс и заказ'!K321</f>
      </c>
      <c r="D6" s="58" t="s">
        <v>1044</v>
      </c>
      <c r="E6" s="56"/>
      <c r="F6" s="57" t="str">
        <f>'Прайс и заказ'!K322</f>
      </c>
      <c r="G6" s="58" t="s">
        <v>1045</v>
      </c>
      <c r="H6" s="56"/>
      <c r="I6" s="59" t="str">
        <f>'Прайс и заказ'!K323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1053</v>
      </c>
      <c r="G8" s="60" t="s">
        <v>23</v>
      </c>
      <c r="H8" s="60" t="s">
        <v>24</v>
      </c>
      <c r="I8" s="60" t="s">
        <v>5</v>
      </c>
      <c r="J8" s="40" t="s">
        <v>1046</v>
      </c>
      <c r="L8" s="40" t="s">
        <v>1048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заказ'!$N$7:$N$319,0)+6,0)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заказ'!$N$7:$N$319,0)+6,0)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заказ'!$N$7:$N$319,0)+6,0)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заказ'!$N$7:$N$319,0)+6,0)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заказ'!$N$7:$N$319,0)+6,0)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заказ'!$N$7:$N$319,0)+6,0)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заказ'!$N$7:$N$319,0)+6,0)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заказ'!$N$7:$N$319,0)+6,0)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заказ'!$N$7:$N$319,0)+6,0)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заказ'!$N$7:$N$319,0)+6,0)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заказ'!$N$7:$N$319,0)+6,0)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заказ'!$N$7:$N$319,0)+6,0)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заказ'!$N$7:$N$319,0)+6,0)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заказ'!$N$7:$N$319,0)+6,0)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заказ'!$N$7:$N$319,0)+6,0)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заказ'!$N$7:$N$319,0)+6,0)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заказ'!$N$7:$N$319,0)+6,0)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заказ'!$N$7:$N$319,0)+6,0)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заказ'!$N$7:$N$319,0)+6,0)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заказ'!$N$7:$N$319,0)+6,0)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заказ'!$N$7:$N$319,0)+6,0)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заказ'!$N$7:$N$319,0)+6,0)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заказ'!$N$7:$N$319,0)+6,0)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заказ'!$N$7:$N$319,0)+6,0)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заказ'!$N$7:$N$319,0)+6,0)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заказ'!$N$7:$N$319,0)+6,0)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заказ'!$N$7:$N$319,0)+6,0)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заказ'!$N$7:$N$319,0)+6,0)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заказ'!$N$7:$N$319,0)+6,0)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заказ'!$N$7:$N$319,0)+6,0)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заказ'!$N$7:$N$319,0)+6,0)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заказ'!$N$7:$N$319,0)+6,0)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заказ'!$N$7:$N$319,0)+6,0)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заказ'!$N$7:$N$319,0)+6,0)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заказ'!$N$7:$N$319,0)+6,0)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заказ'!$N$7:$N$319,0)+6,0)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заказ'!$N$7:$N$319,0)+6,0)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заказ'!$N$7:$N$319,0)+6,0)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заказ'!$N$7:$N$319,0)+6,0)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заказ'!$N$7:$N$319,0)+6,0)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заказ'!$N$7:$N$319,0)+6,0)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заказ'!$N$7:$N$319,0)+6,0)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заказ'!$N$7:$N$319,0)+6,0)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заказ'!$N$7:$N$319,0)+6,0)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заказ'!$N$7:$N$319,0)+6,0)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заказ'!$N$7:$N$319,0)+6,0)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заказ'!$N$7:$N$319,0)+6,0)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заказ'!$N$7:$N$319,0)+6,0)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заказ'!$N$7:$N$319,0)+6,0)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заказ'!$N$7:$N$319,0)+6,0)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заказ'!$N$7:$N$319,0)+6,0)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заказ'!$N$7:$N$319,0)+6,0)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заказ'!$N$7:$N$319,0)+6,0)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заказ'!$N$7:$N$319,0)+6,0)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заказ'!$N$7:$N$319,0)+6,0)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заказ'!$N$7:$N$319,0)+6,0)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заказ'!$N$7:$N$319,0)+6,0)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заказ'!$N$7:$N$319,0)+6,0)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заказ'!$N$7:$N$319,0)+6,0)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заказ'!$N$7:$N$319,0)+6,0)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заказ'!$N$7:$N$319,0)+6,0)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заказ'!$N$7:$N$319,0)+6,0)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заказ'!$N$7:$N$319,0)+6,0)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заказ'!$N$7:$N$319,0)+6,0)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заказ'!$N$7:$N$319,0)+6,0)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заказ'!$N$7:$N$319,0)+6,0)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заказ'!$N$7:$N$319,0)+6,0)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заказ'!$N$7:$N$319,0)+6,0)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заказ'!$N$7:$N$319,0)+6,0)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заказ'!$N$7:$N$319,0)+6,0)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заказ'!$N$7:$N$319,0)+6,0)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заказ'!$N$7:$N$319,0)+6,0)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заказ'!$N$7:$N$319,0)+6,0)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заказ'!$N$7:$N$319,0)+6,0)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заказ'!$N$7:$N$319,0)+6,0)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заказ'!$N$7:$N$319,0)+6,0)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заказ'!$N$7:$N$319,0)+6,0)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заказ'!$N$7:$N$319,0)+6,0)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заказ'!$N$7:$N$319,0)+6,0)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заказ'!$N$7:$N$319,0)+6,0)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заказ'!$N$7:$N$319,0)+6,0)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заказ'!$N$7:$N$319,0)+6,0)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заказ'!$N$7:$N$319,0)+6,0)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заказ'!$N$7:$N$319,0)+6,0)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заказ'!$N$7:$N$319,0)+6,0)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заказ'!$N$7:$N$319,0)+6,0)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заказ'!$N$7:$N$319,0)+6,0)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заказ'!$N$7:$N$319,0)+6,0)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заказ'!$N$7:$N$319,0)+6,0)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заказ'!$N$7:$N$319,0)+6,0)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заказ'!$N$7:$N$319,0)+6,0)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заказ'!$N$7:$N$319,0)+6,0)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заказ'!$N$7:$N$319,0)+6,0)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заказ'!$N$7:$N$319,0)+6,0)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заказ'!$N$7:$N$319,0)+6,0)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заказ'!$N$7:$N$319,0)+6,0)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заказ'!$N$7:$N$319,0)+6,0)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заказ'!$N$7:$N$319,0)+6,0)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заказ'!$N$7:$N$319,0)+6,0)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заказ'!$N$7:$N$319,0)+6,0)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заказ'!$N$7:$N$319,0)+6,0)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заказ'!$N$7:$N$319,0)+6,0)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заказ'!$N$7:$N$319,0)+6,0)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заказ'!$N$7:$N$319,0)+6,0)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заказ'!$N$7:$N$319,0)+6,0)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заказ'!$N$7:$N$319,0)+6,0)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заказ'!$N$7:$N$319,0)+6,0)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заказ'!$N$7:$N$319,0)+6,0)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заказ'!$N$7:$N$319,0)+6,0)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заказ'!$N$7:$N$319,0)+6,0)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заказ'!$N$7:$N$319,0)+6,0)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заказ'!$N$7:$N$319,0)+6,0)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заказ'!$N$7:$N$319,0)+6,0)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заказ'!$N$7:$N$319,0)+6,0)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заказ'!$N$7:$N$319,0)+6,0)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заказ'!$N$7:$N$319,0)+6,0)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заказ'!$N$7:$N$319,0)+6,0)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заказ'!$N$7:$N$319,0)+6,0)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заказ'!$N$7:$N$319,0)+6,0)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заказ'!$N$7:$N$319,0)+6,0)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заказ'!$N$7:$N$319,0)+6,0)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заказ'!$N$7:$N$319,0)+6,0)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заказ'!$N$7:$N$319,0)+6,0)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заказ'!$N$7:$N$319,0)+6,0)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заказ'!$N$7:$N$319,0)+6,0)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заказ'!$N$7:$N$319,0)+6,0)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заказ'!$N$7:$N$319,0)+6,0)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заказ'!$N$7:$N$319,0)+6,0)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заказ'!$N$7:$N$319,0)+6,0)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заказ'!$N$7:$N$319,0)+6,0)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заказ'!$N$7:$N$319,0)+6,0)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заказ'!$N$7:$N$319,0)+6,0)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заказ'!$N$7:$N$319,0)+6,0)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заказ'!$N$7:$N$319,0)+6,0)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заказ'!$N$7:$N$319,0)+6,0)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заказ'!$N$7:$N$319,0)+6,0)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заказ'!$N$7:$N$319,0)+6,0)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заказ'!$N$7:$N$319,0)+6,0)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заказ'!$N$7:$N$319,0)+6,0)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заказ'!$N$7:$N$319,0)+6,0)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заказ'!$N$7:$N$319,0)+6,0)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заказ'!$N$7:$N$319,0)+6,0)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заказ'!$N$7:$N$319,0)+6,0)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заказ'!$N$7:$N$319,0)+6,0)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заказ'!$N$7:$N$319,0)+6,0)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заказ'!$N$7:$N$319,0)+6,0)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заказ'!$N$7:$N$319,0)+6,0)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заказ'!$N$7:$N$319,0)+6,0)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заказ'!$N$7:$N$319,0)+6,0)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заказ'!$N$7:$N$319,0)+6,0)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заказ'!$N$7:$N$319,0)+6,0)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заказ'!$N$7:$N$319,0)+6,0)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заказ'!$N$7:$N$319,0)+6,0)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заказ'!$N$7:$N$319,0)+6,0)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заказ'!$N$7:$N$319,0)+6,0)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заказ'!$N$7:$N$319,0)+6,0)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заказ'!$N$7:$N$319,0)+6,0)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заказ'!$N$7:$N$319,0)+6,0)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заказ'!$N$7:$N$319,0)+6,0)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заказ'!$N$7:$N$319,0)+6,0)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заказ'!$N$7:$N$319,0)+6,0)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заказ'!$N$7:$N$319,0)+6,0)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заказ'!$N$7:$N$319,0)+6,0)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заказ'!$N$7:$N$319,0)+6,0)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заказ'!$N$7:$N$319,0)+6,0)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заказ'!$N$7:$N$319,0)+6,0)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заказ'!$N$7:$N$319,0)+6,0)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заказ'!$N$7:$N$319,0)+6,0)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заказ'!$N$7:$N$319,0)+6,0)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заказ'!$N$7:$N$319,0)+6,0)</f>
      </c>
      <c r="L178" t="str">
        <f>IF($J178=0,"",IF(INDEX('Прайс и заказ'!Q:Q,$J178)="","",INDEX('Прайс и заказ'!Q:Q,$J178)))</f>
      </c>
    </row>
    <row r="179" spans="1:12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заказ'!$N$7:$N$319,0)+6,0)</f>
      </c>
      <c r="L179" t="str">
        <f>IF($J179=0,"",IF(INDEX('Прайс и заказ'!Q:Q,$J179)="","",INDEX('Прайс и заказ'!Q:Q,$J179)))</f>
      </c>
    </row>
    <row r="180" spans="1:12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заказ'!$N$7:$N$319,0)+6,0)</f>
      </c>
      <c r="L180" t="str">
        <f>IF($J180=0,"",IF(INDEX('Прайс и заказ'!Q:Q,$J180)="","",INDEX('Прайс и заказ'!Q:Q,$J180)))</f>
      </c>
    </row>
    <row r="181" spans="1:12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заказ'!$N$7:$N$319,0)+6,0)</f>
      </c>
      <c r="L181" t="str">
        <f>IF($J181=0,"",IF(INDEX('Прайс и заказ'!Q:Q,$J181)="","",INDEX('Прайс и заказ'!Q:Q,$J181)))</f>
      </c>
    </row>
    <row r="182" spans="1:12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заказ'!$N$7:$N$319,0)+6,0)</f>
      </c>
      <c r="L182" t="str">
        <f>IF($J182=0,"",IF(INDEX('Прайс и заказ'!Q:Q,$J182)="","",INDEX('Прайс и заказ'!Q:Q,$J182)))</f>
      </c>
    </row>
    <row r="183" spans="1:12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заказ'!$N$7:$N$319,0)+6,0)</f>
      </c>
      <c r="L183" t="str">
        <f>IF($J183=0,"",IF(INDEX('Прайс и заказ'!Q:Q,$J183)="","",INDEX('Прайс и заказ'!Q:Q,$J183)))</f>
      </c>
    </row>
    <row r="184" spans="1:12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заказ'!$N$7:$N$319,0)+6,0)</f>
      </c>
      <c r="L184" t="str">
        <f>IF($J184=0,"",IF(INDEX('Прайс и заказ'!Q:Q,$J184)="","",INDEX('Прайс и заказ'!Q:Q,$J184)))</f>
      </c>
    </row>
    <row r="185" spans="1:12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заказ'!$N$7:$N$319,0)+6,0)</f>
      </c>
      <c r="L185" t="str">
        <f>IF($J185=0,"",IF(INDEX('Прайс и заказ'!Q:Q,$J185)="","",INDEX('Прайс и заказ'!Q:Q,$J185)))</f>
      </c>
    </row>
    <row r="186" spans="1:12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заказ'!$N$7:$N$319,0)+6,0)</f>
      </c>
      <c r="L186" t="str">
        <f>IF($J186=0,"",IF(INDEX('Прайс и заказ'!Q:Q,$J186)="","",INDEX('Прайс и заказ'!Q:Q,$J186)))</f>
      </c>
    </row>
    <row r="187" spans="1:12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заказ'!$N$7:$N$319,0)+6,0)</f>
      </c>
      <c r="L187" t="str">
        <f>IF($J187=0,"",IF(INDEX('Прайс и заказ'!Q:Q,$J187)="","",INDEX('Прайс и заказ'!Q:Q,$J187)))</f>
      </c>
    </row>
    <row r="188" spans="1:12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заказ'!$N$7:$N$319,0)+6,0)</f>
      </c>
      <c r="L188" t="str">
        <f>IF($J188=0,"",IF(INDEX('Прайс и заказ'!Q:Q,$J188)="","",INDEX('Прайс и заказ'!Q:Q,$J188)))</f>
      </c>
    </row>
    <row r="189" spans="1:12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заказ'!$N$7:$N$319,0)+6,0)</f>
      </c>
      <c r="L189" t="str">
        <f>IF($J189=0,"",IF(INDEX('Прайс и заказ'!Q:Q,$J189)="","",INDEX('Прайс и заказ'!Q:Q,$J189)))</f>
      </c>
    </row>
    <row r="190" spans="1:12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заказ'!$N$7:$N$319,0)+6,0)</f>
      </c>
      <c r="L190" t="str">
        <f>IF($J190=0,"",IF(INDEX('Прайс и заказ'!Q:Q,$J190)="","",INDEX('Прайс и заказ'!Q:Q,$J190)))</f>
      </c>
    </row>
    <row r="191" spans="1:12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заказ'!$N$7:$N$319,0)+6,0)</f>
      </c>
      <c r="L191" t="str">
        <f>IF($J191=0,"",IF(INDEX('Прайс и заказ'!Q:Q,$J191)="","",INDEX('Прайс и заказ'!Q:Q,$J191)))</f>
      </c>
    </row>
    <row r="192" spans="1:12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заказ'!$N$7:$N$319,0)+6,0)</f>
      </c>
      <c r="L192" t="str">
        <f>IF($J192=0,"",IF(INDEX('Прайс и заказ'!Q:Q,$J192)="","",INDEX('Прайс и заказ'!Q:Q,$J192)))</f>
      </c>
    </row>
    <row r="193" spans="1:12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заказ'!$N$7:$N$319,0)+6,0)</f>
      </c>
      <c r="L193" t="str">
        <f>IF($J193=0,"",IF(INDEX('Прайс и заказ'!Q:Q,$J193)="","",INDEX('Прайс и заказ'!Q:Q,$J193)))</f>
      </c>
    </row>
    <row r="194" spans="1:12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заказ'!$N$7:$N$319,0)+6,0)</f>
      </c>
      <c r="L194" t="str">
        <f>IF($J194=0,"",IF(INDEX('Прайс и заказ'!Q:Q,$J194)="","",INDEX('Прайс и заказ'!Q:Q,$J194)))</f>
      </c>
    </row>
    <row r="195" spans="1:12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заказ'!$N$7:$N$319,0)+6,0)</f>
      </c>
      <c r="L195" t="str">
        <f>IF($J195=0,"",IF(INDEX('Прайс и заказ'!Q:Q,$J195)="","",INDEX('Прайс и заказ'!Q:Q,$J195)))</f>
      </c>
    </row>
    <row r="196" spans="1:12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заказ'!$N$7:$N$319,0)+6,0)</f>
      </c>
      <c r="L196" t="str">
        <f>IF($J196=0,"",IF(INDEX('Прайс и заказ'!Q:Q,$J196)="","",INDEX('Прайс и заказ'!Q:Q,$J196)))</f>
      </c>
    </row>
    <row r="197" spans="1:12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заказ'!$N$7:$N$319,0)+6,0)</f>
      </c>
      <c r="L197" t="str">
        <f>IF($J197=0,"",IF(INDEX('Прайс и заказ'!Q:Q,$J197)="","",INDEX('Прайс и заказ'!Q:Q,$J197)))</f>
      </c>
    </row>
    <row r="198" spans="1:12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заказ'!$N$7:$N$319,0)+6,0)</f>
      </c>
      <c r="L198" t="str">
        <f>IF($J198=0,"",IF(INDEX('Прайс и заказ'!Q:Q,$J198)="","",INDEX('Прайс и заказ'!Q:Q,$J198)))</f>
      </c>
    </row>
    <row r="199" spans="1:12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заказ'!$N$7:$N$319,0)+6,0)</f>
      </c>
      <c r="L199" t="str">
        <f>IF($J199=0,"",IF(INDEX('Прайс и заказ'!Q:Q,$J199)="","",INDEX('Прайс и заказ'!Q:Q,$J199)))</f>
      </c>
    </row>
    <row r="200" spans="1:12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заказ'!$N$7:$N$319,0)+6,0)</f>
      </c>
      <c r="L200" t="str">
        <f>IF($J200=0,"",IF(INDEX('Прайс и заказ'!Q:Q,$J200)="","",INDEX('Прайс и заказ'!Q:Q,$J200)))</f>
      </c>
    </row>
    <row r="201" spans="1:12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заказ'!$N$7:$N$319,0)+6,0)</f>
      </c>
      <c r="L201" t="str">
        <f>IF($J201=0,"",IF(INDEX('Прайс и заказ'!Q:Q,$J201)="","",INDEX('Прайс и заказ'!Q:Q,$J201)))</f>
      </c>
    </row>
    <row r="202" spans="1:12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заказ'!$N$7:$N$319,0)+6,0)</f>
      </c>
      <c r="L202" t="str">
        <f>IF($J202=0,"",IF(INDEX('Прайс и заказ'!Q:Q,$J202)="","",INDEX('Прайс и заказ'!Q:Q,$J202)))</f>
      </c>
    </row>
    <row r="203" spans="1:12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заказ'!$N$7:$N$319,0)+6,0)</f>
      </c>
      <c r="L203" t="str">
        <f>IF($J203=0,"",IF(INDEX('Прайс и заказ'!Q:Q,$J203)="","",INDEX('Прайс и заказ'!Q:Q,$J203)))</f>
      </c>
    </row>
    <row r="204" spans="1:12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заказ'!$N$7:$N$319,0)+6,0)</f>
      </c>
      <c r="L204" t="str">
        <f>IF($J204=0,"",IF(INDEX('Прайс и заказ'!Q:Q,$J204)="","",INDEX('Прайс и заказ'!Q:Q,$J204)))</f>
      </c>
    </row>
    <row r="205" spans="1:12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заказ'!$N$7:$N$319,0)+6,0)</f>
      </c>
      <c r="L205" t="str">
        <f>IF($J205=0,"",IF(INDEX('Прайс и заказ'!Q:Q,$J205)="","",INDEX('Прайс и заказ'!Q:Q,$J205)))</f>
      </c>
    </row>
    <row r="206" spans="1:12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заказ'!$N$7:$N$319,0)+6,0)</f>
      </c>
      <c r="L206" t="str">
        <f>IF($J206=0,"",IF(INDEX('Прайс и заказ'!Q:Q,$J206)="","",INDEX('Прайс и заказ'!Q:Q,$J206)))</f>
      </c>
    </row>
    <row r="207" spans="1:12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заказ'!$N$7:$N$319,0)+6,0)</f>
      </c>
      <c r="L207" t="str">
        <f>IF($J207=0,"",IF(INDEX('Прайс и заказ'!Q:Q,$J207)="","",INDEX('Прайс и заказ'!Q:Q,$J207)))</f>
      </c>
    </row>
    <row r="208" spans="1:12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заказ'!$N$7:$N$319,0)+6,0)</f>
      </c>
      <c r="L208" t="str">
        <f>IF($J208=0,"",IF(INDEX('Прайс и заказ'!Q:Q,$J208)="","",INDEX('Прайс и заказ'!Q:Q,$J208)))</f>
      </c>
    </row>
    <row r="209" spans="1:12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заказ'!$N$7:$N$319,0)+6,0)</f>
      </c>
      <c r="L209" t="str">
        <f>IF($J209=0,"",IF(INDEX('Прайс и заказ'!Q:Q,$J209)="","",INDEX('Прайс и заказ'!Q:Q,$J209)))</f>
      </c>
    </row>
    <row r="210" spans="1:12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заказ'!$N$7:$N$319,0)+6,0)</f>
      </c>
      <c r="L210" t="str">
        <f>IF($J210=0,"",IF(INDEX('Прайс и заказ'!Q:Q,$J210)="","",INDEX('Прайс и заказ'!Q:Q,$J210)))</f>
      </c>
    </row>
    <row r="211" spans="1:12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заказ'!$N$7:$N$319,0)+6,0)</f>
      </c>
      <c r="L211" t="str">
        <f>IF($J211=0,"",IF(INDEX('Прайс и заказ'!Q:Q,$J211)="","",INDEX('Прайс и заказ'!Q:Q,$J211)))</f>
      </c>
    </row>
    <row r="212" spans="1:12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заказ'!$N$7:$N$319,0)+6,0)</f>
      </c>
      <c r="L212" t="str">
        <f>IF($J212=0,"",IF(INDEX('Прайс и заказ'!Q:Q,$J212)="","",INDEX('Прайс и заказ'!Q:Q,$J212)))</f>
      </c>
    </row>
    <row r="213" spans="1:12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заказ'!$N$7:$N$319,0)+6,0)</f>
      </c>
      <c r="L213" t="str">
        <f>IF($J213=0,"",IF(INDEX('Прайс и заказ'!Q:Q,$J213)="","",INDEX('Прайс и заказ'!Q:Q,$J213)))</f>
      </c>
    </row>
    <row r="214" spans="1:12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заказ'!$N$7:$N$319,0)+6,0)</f>
      </c>
      <c r="L214" t="str">
        <f>IF($J214=0,"",IF(INDEX('Прайс и заказ'!Q:Q,$J214)="","",INDEX('Прайс и заказ'!Q:Q,$J214)))</f>
      </c>
    </row>
    <row r="215" spans="1:12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заказ'!$N$7:$N$319,0)+6,0)</f>
      </c>
      <c r="L215" t="str">
        <f>IF($J215=0,"",IF(INDEX('Прайс и заказ'!Q:Q,$J215)="","",INDEX('Прайс и заказ'!Q:Q,$J215)))</f>
      </c>
    </row>
    <row r="216" spans="1:12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заказ'!$N$7:$N$319,0)+6,0)</f>
      </c>
      <c r="L216" t="str">
        <f>IF($J216=0,"",IF(INDEX('Прайс и заказ'!Q:Q,$J216)="","",INDEX('Прайс и заказ'!Q:Q,$J216)))</f>
      </c>
    </row>
    <row r="217" spans="1:12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заказ'!$N$7:$N$319,0)+6,0)</f>
      </c>
      <c r="L217" t="str">
        <f>IF($J217=0,"",IF(INDEX('Прайс и заказ'!Q:Q,$J217)="","",INDEX('Прайс и заказ'!Q:Q,$J217)))</f>
      </c>
    </row>
    <row r="218" spans="1:12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заказ'!$N$7:$N$319,0)+6,0)</f>
      </c>
      <c r="L218" t="str">
        <f>IF($J218=0,"",IF(INDEX('Прайс и заказ'!Q:Q,$J218)="","",INDEX('Прайс и заказ'!Q:Q,$J218)))</f>
      </c>
    </row>
    <row r="219" spans="1:12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заказ'!$N$7:$N$319,0)+6,0)</f>
      </c>
      <c r="L219" t="str">
        <f>IF($J219=0,"",IF(INDEX('Прайс и заказ'!Q:Q,$J219)="","",INDEX('Прайс и заказ'!Q:Q,$J219)))</f>
      </c>
    </row>
    <row r="220" spans="1:12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заказ'!$N$7:$N$319,0)+6,0)</f>
      </c>
      <c r="L220" t="str">
        <f>IF($J220=0,"",IF(INDEX('Прайс и заказ'!Q:Q,$J220)="","",INDEX('Прайс и заказ'!Q:Q,$J220)))</f>
      </c>
    </row>
    <row r="221" spans="1:12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заказ'!$N$7:$N$319,0)+6,0)</f>
      </c>
      <c r="L221" t="str">
        <f>IF($J221=0,"",IF(INDEX('Прайс и заказ'!Q:Q,$J221)="","",INDEX('Прайс и заказ'!Q:Q,$J221)))</f>
      </c>
    </row>
    <row r="222" spans="1:12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заказ'!$N$7:$N$319,0)+6,0)</f>
      </c>
      <c r="L222" t="str">
        <f>IF($J222=0,"",IF(INDEX('Прайс и заказ'!Q:Q,$J222)="","",INDEX('Прайс и заказ'!Q:Q,$J222)))</f>
      </c>
    </row>
    <row r="223" spans="1:12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заказ'!$N$7:$N$319,0)+6,0)</f>
      </c>
      <c r="L223" t="str">
        <f>IF($J223=0,"",IF(INDEX('Прайс и заказ'!Q:Q,$J223)="","",INDEX('Прайс и заказ'!Q:Q,$J223)))</f>
      </c>
    </row>
    <row r="224" spans="1:12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заказ'!$N$7:$N$319,0)+6,0)</f>
      </c>
      <c r="L224" t="str">
        <f>IF($J224=0,"",IF(INDEX('Прайс и заказ'!Q:Q,$J224)="","",INDEX('Прайс и заказ'!Q:Q,$J224)))</f>
      </c>
    </row>
    <row r="225" spans="1:12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заказ'!$N$7:$N$319,0)+6,0)</f>
      </c>
      <c r="L225" t="str">
        <f>IF($J225=0,"",IF(INDEX('Прайс и заказ'!Q:Q,$J225)="","",INDEX('Прайс и заказ'!Q:Q,$J225)))</f>
      </c>
    </row>
    <row r="226" spans="1:12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заказ'!$N$7:$N$319,0)+6,0)</f>
      </c>
      <c r="L226" t="str">
        <f>IF($J226=0,"",IF(INDEX('Прайс и заказ'!Q:Q,$J226)="","",INDEX('Прайс и заказ'!Q:Q,$J226)))</f>
      </c>
    </row>
    <row r="227" spans="1:12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заказ'!$N$7:$N$319,0)+6,0)</f>
      </c>
      <c r="L227" t="str">
        <f>IF($J227=0,"",IF(INDEX('Прайс и заказ'!Q:Q,$J227)="","",INDEX('Прайс и заказ'!Q:Q,$J227)))</f>
      </c>
    </row>
    <row r="228" spans="1:12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заказ'!$N$7:$N$319,0)+6,0)</f>
      </c>
      <c r="L228" t="str">
        <f>IF($J228=0,"",IF(INDEX('Прайс и заказ'!Q:Q,$J228)="","",INDEX('Прайс и заказ'!Q:Q,$J228)))</f>
      </c>
    </row>
    <row r="229" spans="1:12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заказ'!$N$7:$N$319,0)+6,0)</f>
      </c>
      <c r="L229" t="str">
        <f>IF($J229=0,"",IF(INDEX('Прайс и заказ'!Q:Q,$J229)="","",INDEX('Прайс и заказ'!Q:Q,$J229)))</f>
      </c>
    </row>
    <row r="230" spans="1:12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заказ'!$N$7:$N$319,0)+6,0)</f>
      </c>
      <c r="L230" t="str">
        <f>IF($J230=0,"",IF(INDEX('Прайс и заказ'!Q:Q,$J230)="","",INDEX('Прайс и заказ'!Q:Q,$J230)))</f>
      </c>
    </row>
    <row r="231" spans="1:12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заказ'!$N$7:$N$319,0)+6,0)</f>
      </c>
      <c r="L231" t="str">
        <f>IF($J231=0,"",IF(INDEX('Прайс и заказ'!Q:Q,$J231)="","",INDEX('Прайс и заказ'!Q:Q,$J231)))</f>
      </c>
    </row>
    <row r="232" spans="1:12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заказ'!$N$7:$N$319,0)+6,0)</f>
      </c>
      <c r="L232" t="str">
        <f>IF($J232=0,"",IF(INDEX('Прайс и заказ'!Q:Q,$J232)="","",INDEX('Прайс и заказ'!Q:Q,$J232)))</f>
      </c>
    </row>
    <row r="233" spans="1:12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заказ'!$N$7:$N$319,0)+6,0)</f>
      </c>
      <c r="L233" t="str">
        <f>IF($J233=0,"",IF(INDEX('Прайс и заказ'!Q:Q,$J233)="","",INDEX('Прайс и заказ'!Q:Q,$J233)))</f>
      </c>
    </row>
    <row r="234" spans="1:12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заказ'!$N$7:$N$319,0)+6,0)</f>
      </c>
      <c r="L234" t="str">
        <f>IF($J234=0,"",IF(INDEX('Прайс и заказ'!Q:Q,$J234)="","",INDEX('Прайс и заказ'!Q:Q,$J234)))</f>
      </c>
    </row>
    <row r="235" spans="1:12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заказ'!$N$7:$N$319,0)+6,0)</f>
      </c>
      <c r="L235" t="str">
        <f>IF($J235=0,"",IF(INDEX('Прайс и заказ'!Q:Q,$J235)="","",INDEX('Прайс и заказ'!Q:Q,$J235)))</f>
      </c>
    </row>
    <row r="236" spans="1:12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заказ'!$N$7:$N$319,0)+6,0)</f>
      </c>
      <c r="L236" t="str">
        <f>IF($J236=0,"",IF(INDEX('Прайс и заказ'!Q:Q,$J236)="","",INDEX('Прайс и заказ'!Q:Q,$J236)))</f>
      </c>
    </row>
    <row r="237" spans="1:12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заказ'!$N$7:$N$319,0)+6,0)</f>
      </c>
      <c r="L237" t="str">
        <f>IF($J237=0,"",IF(INDEX('Прайс и заказ'!Q:Q,$J237)="","",INDEX('Прайс и заказ'!Q:Q,$J237)))</f>
      </c>
    </row>
    <row r="238" spans="1:12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заказ'!$N$7:$N$319,0)+6,0)</f>
      </c>
      <c r="L238" t="str">
        <f>IF($J238=0,"",IF(INDEX('Прайс и заказ'!Q:Q,$J238)="","",INDEX('Прайс и заказ'!Q:Q,$J238)))</f>
      </c>
    </row>
    <row r="239" spans="1:12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заказ'!$N$7:$N$319,0)+6,0)</f>
      </c>
      <c r="L239" t="str">
        <f>IF($J239=0,"",IF(INDEX('Прайс и заказ'!Q:Q,$J239)="","",INDEX('Прайс и заказ'!Q:Q,$J239)))</f>
      </c>
    </row>
    <row r="240" spans="1:12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заказ'!$N$7:$N$319,0)+6,0)</f>
      </c>
      <c r="L240" t="str">
        <f>IF($J240=0,"",IF(INDEX('Прайс и заказ'!Q:Q,$J240)="","",INDEX('Прайс и заказ'!Q:Q,$J240)))</f>
      </c>
    </row>
    <row r="241" spans="1:12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заказ'!$N$7:$N$319,0)+6,0)</f>
      </c>
      <c r="L241" t="str">
        <f>IF($J241=0,"",IF(INDEX('Прайс и заказ'!Q:Q,$J241)="","",INDEX('Прайс и заказ'!Q:Q,$J241)))</f>
      </c>
    </row>
    <row r="242" spans="1:12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заказ'!$N$7:$N$319,0)+6,0)</f>
      </c>
      <c r="L242" t="str">
        <f>IF($J242=0,"",IF(INDEX('Прайс и заказ'!Q:Q,$J242)="","",INDEX('Прайс и заказ'!Q:Q,$J242)))</f>
      </c>
    </row>
    <row r="243" spans="1:12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заказ'!$N$7:$N$319,0)+6,0)</f>
      </c>
      <c r="L243" t="str">
        <f>IF($J243=0,"",IF(INDEX('Прайс и заказ'!Q:Q,$J243)="","",INDEX('Прайс и заказ'!Q:Q,$J243)))</f>
      </c>
    </row>
    <row r="244" spans="1:12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заказ'!$N$7:$N$319,0)+6,0)</f>
      </c>
      <c r="L244" t="str">
        <f>IF($J244=0,"",IF(INDEX('Прайс и заказ'!Q:Q,$J244)="","",INDEX('Прайс и заказ'!Q:Q,$J244)))</f>
      </c>
    </row>
    <row r="245" spans="1:12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заказ'!$N$7:$N$319,0)+6,0)</f>
      </c>
      <c r="L245" t="str">
        <f>IF($J245=0,"",IF(INDEX('Прайс и заказ'!Q:Q,$J245)="","",INDEX('Прайс и заказ'!Q:Q,$J245)))</f>
      </c>
    </row>
    <row r="246" spans="1:12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заказ'!$N$7:$N$319,0)+6,0)</f>
      </c>
      <c r="L246" t="str">
        <f>IF($J246=0,"",IF(INDEX('Прайс и заказ'!Q:Q,$J246)="","",INDEX('Прайс и заказ'!Q:Q,$J246)))</f>
      </c>
    </row>
    <row r="247" spans="1:12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заказ'!$N$7:$N$319,0)+6,0)</f>
      </c>
      <c r="L247" t="str">
        <f>IF($J247=0,"",IF(INDEX('Прайс и заказ'!Q:Q,$J247)="","",INDEX('Прайс и заказ'!Q:Q,$J247)))</f>
      </c>
    </row>
    <row r="248" spans="1:12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заказ'!$N$7:$N$319,0)+6,0)</f>
      </c>
      <c r="L248" t="str">
        <f>IF($J248=0,"",IF(INDEX('Прайс и заказ'!Q:Q,$J248)="","",INDEX('Прайс и заказ'!Q:Q,$J248)))</f>
      </c>
    </row>
    <row r="249" spans="1:12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заказ'!$N$7:$N$319,0)+6,0)</f>
      </c>
      <c r="L249" t="str">
        <f>IF($J249=0,"",IF(INDEX('Прайс и заказ'!Q:Q,$J249)="","",INDEX('Прайс и заказ'!Q:Q,$J249)))</f>
      </c>
    </row>
    <row r="250" spans="1:12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заказ'!$N$7:$N$319,0)+6,0)</f>
      </c>
      <c r="L250" t="str">
        <f>IF($J250=0,"",IF(INDEX('Прайс и заказ'!Q:Q,$J250)="","",INDEX('Прайс и заказ'!Q:Q,$J250)))</f>
      </c>
    </row>
    <row r="251" spans="1:12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заказ'!$N$7:$N$319,0)+6,0)</f>
      </c>
      <c r="L251" t="str">
        <f>IF($J251=0,"",IF(INDEX('Прайс и заказ'!Q:Q,$J251)="","",INDEX('Прайс и заказ'!Q:Q,$J251)))</f>
      </c>
    </row>
    <row r="252" spans="1:12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заказ'!$N$7:$N$319,0)+6,0)</f>
      </c>
      <c r="L252" t="str">
        <f>IF($J252=0,"",IF(INDEX('Прайс и заказ'!Q:Q,$J252)="","",INDEX('Прайс и заказ'!Q:Q,$J252)))</f>
      </c>
    </row>
    <row r="253" spans="1:12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заказ'!$N$7:$N$319,0)+6,0)</f>
      </c>
      <c r="L253" t="str">
        <f>IF($J253=0,"",IF(INDEX('Прайс и заказ'!Q:Q,$J253)="","",INDEX('Прайс и заказ'!Q:Q,$J253)))</f>
      </c>
    </row>
    <row r="254" spans="1:12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заказ'!$N$7:$N$319,0)+6,0)</f>
      </c>
      <c r="L254" t="str">
        <f>IF($J254=0,"",IF(INDEX('Прайс и заказ'!Q:Q,$J254)="","",INDEX('Прайс и заказ'!Q:Q,$J254)))</f>
      </c>
    </row>
    <row r="255" spans="1:12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заказ'!$N$7:$N$319,0)+6,0)</f>
      </c>
      <c r="L255" t="str">
        <f>IF($J255=0,"",IF(INDEX('Прайс и заказ'!Q:Q,$J255)="","",INDEX('Прайс и заказ'!Q:Q,$J255)))</f>
      </c>
    </row>
    <row r="256" spans="1:12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заказ'!$N$7:$N$319,0)+6,0)</f>
      </c>
      <c r="L256" t="str">
        <f>IF($J256=0,"",IF(INDEX('Прайс и заказ'!Q:Q,$J256)="","",INDEX('Прайс и заказ'!Q:Q,$J256)))</f>
      </c>
    </row>
    <row r="257" spans="1:12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заказ'!$N$7:$N$319,0)+6,0)</f>
      </c>
      <c r="L257" t="str">
        <f>IF($J257=0,"",IF(INDEX('Прайс и заказ'!Q:Q,$J257)="","",INDEX('Прайс и заказ'!Q:Q,$J257)))</f>
      </c>
    </row>
    <row r="258" spans="1:12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заказ'!$N$7:$N$319,0)+6,0)</f>
      </c>
      <c r="L258" t="str">
        <f>IF($J258=0,"",IF(INDEX('Прайс и заказ'!Q:Q,$J258)="","",INDEX('Прайс и заказ'!Q:Q,$J258)))</f>
      </c>
    </row>
    <row r="259" spans="1:12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заказ'!$N$7:$N$319,0)+6,0)</f>
      </c>
      <c r="L259" t="str">
        <f>IF($J259=0,"",IF(INDEX('Прайс и заказ'!Q:Q,$J259)="","",INDEX('Прайс и заказ'!Q:Q,$J259)))</f>
      </c>
    </row>
    <row r="260" spans="1:12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заказ'!$N$7:$N$319,0)+6,0)</f>
      </c>
      <c r="L260" t="str">
        <f>IF($J260=0,"",IF(INDEX('Прайс и заказ'!Q:Q,$J260)="","",INDEX('Прайс и заказ'!Q:Q,$J260)))</f>
      </c>
    </row>
    <row r="261" spans="1:12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заказ'!$N$7:$N$319,0)+6,0)</f>
      </c>
      <c r="L261" t="str">
        <f>IF($J261=0,"",IF(INDEX('Прайс и заказ'!Q:Q,$J261)="","",INDEX('Прайс и заказ'!Q:Q,$J261)))</f>
      </c>
    </row>
    <row r="262" spans="1:12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заказ'!$N$7:$N$319,0)+6,0)</f>
      </c>
      <c r="L262" t="str">
        <f>IF($J262=0,"",IF(INDEX('Прайс и заказ'!Q:Q,$J262)="","",INDEX('Прайс и заказ'!Q:Q,$J262)))</f>
      </c>
    </row>
    <row r="263" spans="1:12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заказ'!$N$7:$N$319,0)+6,0)</f>
      </c>
      <c r="L263" t="str">
        <f>IF($J263=0,"",IF(INDEX('Прайс и заказ'!Q:Q,$J263)="","",INDEX('Прайс и заказ'!Q:Q,$J263)))</f>
      </c>
    </row>
    <row r="264" spans="1:12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заказ'!$N$7:$N$319,0)+6,0)</f>
      </c>
      <c r="L264" t="str">
        <f>IF($J264=0,"",IF(INDEX('Прайс и заказ'!Q:Q,$J264)="","",INDEX('Прайс и заказ'!Q:Q,$J264)))</f>
      </c>
    </row>
    <row r="265" spans="1:12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заказ'!$N$7:$N$319,0)+6,0)</f>
      </c>
      <c r="L265" t="str">
        <f>IF($J265=0,"",IF(INDEX('Прайс и заказ'!Q:Q,$J265)="","",INDEX('Прайс и заказ'!Q:Q,$J265)))</f>
      </c>
    </row>
    <row r="266" spans="1:12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заказ'!$N$7:$N$319,0)+6,0)</f>
      </c>
      <c r="L266" t="str">
        <f>IF($J266=0,"",IF(INDEX('Прайс и заказ'!Q:Q,$J266)="","",INDEX('Прайс и заказ'!Q:Q,$J266)))</f>
      </c>
    </row>
    <row r="267" spans="1:12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заказ'!$N$7:$N$319,0)+6,0)</f>
      </c>
      <c r="L267" t="str">
        <f>IF($J267=0,"",IF(INDEX('Прайс и заказ'!Q:Q,$J267)="","",INDEX('Прайс и заказ'!Q:Q,$J267)))</f>
      </c>
    </row>
    <row r="268" spans="1:12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заказ'!$N$7:$N$319,0)+6,0)</f>
      </c>
      <c r="L268" t="str">
        <f>IF($J268=0,"",IF(INDEX('Прайс и заказ'!Q:Q,$J268)="","",INDEX('Прайс и заказ'!Q:Q,$J268)))</f>
      </c>
    </row>
    <row r="269" spans="1:12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заказ'!$N$7:$N$319,0)+6,0)</f>
      </c>
      <c r="L269" t="str">
        <f>IF($J269=0,"",IF(INDEX('Прайс и заказ'!Q:Q,$J269)="","",INDEX('Прайс и заказ'!Q:Q,$J269)))</f>
      </c>
    </row>
    <row r="270" spans="1:12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заказ'!$N$7:$N$319,0)+6,0)</f>
      </c>
      <c r="L270" t="str">
        <f>IF($J270=0,"",IF(INDEX('Прайс и заказ'!Q:Q,$J270)="","",INDEX('Прайс и заказ'!Q:Q,$J270)))</f>
      </c>
    </row>
    <row r="271" spans="1:12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заказ'!$N$7:$N$319,0)+6,0)</f>
      </c>
      <c r="L271" t="str">
        <f>IF($J271=0,"",IF(INDEX('Прайс и заказ'!Q:Q,$J271)="","",INDEX('Прайс и заказ'!Q:Q,$J271)))</f>
      </c>
    </row>
    <row r="272" spans="1:12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заказ'!$N$7:$N$319,0)+6,0)</f>
      </c>
      <c r="L272" t="str">
        <f>IF($J272=0,"",IF(INDEX('Прайс и заказ'!Q:Q,$J272)="","",INDEX('Прайс и заказ'!Q:Q,$J272)))</f>
      </c>
    </row>
    <row r="273" spans="1:12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заказ'!$N$7:$N$319,0)+6,0)</f>
      </c>
      <c r="L273" t="str">
        <f>IF($J273=0,"",IF(INDEX('Прайс и заказ'!Q:Q,$J273)="","",INDEX('Прайс и заказ'!Q:Q,$J273)))</f>
      </c>
    </row>
    <row r="274" spans="1:12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заказ'!$N$7:$N$319,0)+6,0)</f>
      </c>
      <c r="L274" t="str">
        <f>IF($J274=0,"",IF(INDEX('Прайс и заказ'!Q:Q,$J274)="","",INDEX('Прайс и заказ'!Q:Q,$J274)))</f>
      </c>
    </row>
    <row r="275" spans="1:12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заказ'!$N$7:$N$319,0)+6,0)</f>
      </c>
      <c r="L275" t="str">
        <f>IF($J275=0,"",IF(INDEX('Прайс и заказ'!Q:Q,$J275)="","",INDEX('Прайс и заказ'!Q:Q,$J275)))</f>
      </c>
    </row>
    <row r="276" spans="1:12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заказ'!$N$7:$N$319,0)+6,0)</f>
      </c>
      <c r="L276" t="str">
        <f>IF($J276=0,"",IF(INDEX('Прайс и заказ'!Q:Q,$J276)="","",INDEX('Прайс и заказ'!Q:Q,$J276)))</f>
      </c>
    </row>
    <row r="277" spans="1:12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заказ'!$N$7:$N$319,0)+6,0)</f>
      </c>
      <c r="L277" t="str">
        <f>IF($J277=0,"",IF(INDEX('Прайс и заказ'!Q:Q,$J277)="","",INDEX('Прайс и заказ'!Q:Q,$J277)))</f>
      </c>
    </row>
    <row r="278" spans="1:12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заказ'!$N$7:$N$319,0)+6,0)</f>
      </c>
      <c r="L278" t="str">
        <f>IF($J278=0,"",IF(INDEX('Прайс и заказ'!Q:Q,$J278)="","",INDEX('Прайс и заказ'!Q:Q,$J278)))</f>
      </c>
    </row>
    <row r="279" spans="1:12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заказ'!$N$7:$N$319,0)+6,0)</f>
      </c>
      <c r="L279" t="str">
        <f>IF($J279=0,"",IF(INDEX('Прайс и заказ'!Q:Q,$J279)="","",INDEX('Прайс и заказ'!Q:Q,$J279)))</f>
      </c>
    </row>
    <row r="280" spans="1:12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заказ'!$N$7:$N$319,0)+6,0)</f>
      </c>
      <c r="L280" t="str">
        <f>IF($J280=0,"",IF(INDEX('Прайс и заказ'!Q:Q,$J280)="","",INDEX('Прайс и заказ'!Q:Q,$J280)))</f>
      </c>
    </row>
    <row r="281" spans="1:12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заказ'!$N$7:$N$319,0)+6,0)</f>
      </c>
      <c r="L281" t="str">
        <f>IF($J281=0,"",IF(INDEX('Прайс и заказ'!Q:Q,$J281)="","",INDEX('Прайс и заказ'!Q:Q,$J281)))</f>
      </c>
    </row>
    <row r="282" spans="1:12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заказ'!$N$7:$N$319,0)+6,0)</f>
      </c>
      <c r="L282" t="str">
        <f>IF($J282=0,"",IF(INDEX('Прайс и заказ'!Q:Q,$J282)="","",INDEX('Прайс и заказ'!Q:Q,$J282)))</f>
      </c>
    </row>
    <row r="283" spans="1:12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заказ'!$N$7:$N$319,0)+6,0)</f>
      </c>
      <c r="L283" t="str">
        <f>IF($J283=0,"",IF(INDEX('Прайс и заказ'!Q:Q,$J283)="","",INDEX('Прайс и заказ'!Q:Q,$J283)))</f>
      </c>
    </row>
    <row r="284" spans="1:12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заказ'!$N$7:$N$319,0)+6,0)</f>
      </c>
      <c r="L284" t="str">
        <f>IF($J284=0,"",IF(INDEX('Прайс и заказ'!Q:Q,$J284)="","",INDEX('Прайс и заказ'!Q:Q,$J284)))</f>
      </c>
    </row>
    <row r="285" spans="1:12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заказ'!$N$7:$N$319,0)+6,0)</f>
      </c>
      <c r="L285" t="str">
        <f>IF($J285=0,"",IF(INDEX('Прайс и заказ'!Q:Q,$J285)="","",INDEX('Прайс и заказ'!Q:Q,$J285)))</f>
      </c>
    </row>
    <row r="286" spans="1:12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заказ'!$N$7:$N$319,0)+6,0)</f>
      </c>
      <c r="L286" t="str">
        <f>IF($J286=0,"",IF(INDEX('Прайс и заказ'!Q:Q,$J286)="","",INDEX('Прайс и заказ'!Q:Q,$J286)))</f>
      </c>
    </row>
    <row r="287" spans="1:12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заказ'!$N$7:$N$319,0)+6,0)</f>
      </c>
      <c r="L287" t="str">
        <f>IF($J287=0,"",IF(INDEX('Прайс и заказ'!Q:Q,$J287)="","",INDEX('Прайс и заказ'!Q:Q,$J287)))</f>
      </c>
    </row>
    <row r="288" spans="1:12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заказ'!$N$7:$N$319,0)+6,0)</f>
      </c>
      <c r="L288" t="str">
        <f>IF($J288=0,"",IF(INDEX('Прайс и заказ'!Q:Q,$J288)="","",INDEX('Прайс и заказ'!Q:Q,$J288)))</f>
      </c>
    </row>
    <row r="289" spans="1:12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заказ'!$N$7:$N$319,0)+6,0)</f>
      </c>
      <c r="L289" t="str">
        <f>IF($J289=0,"",IF(INDEX('Прайс и заказ'!Q:Q,$J289)="","",INDEX('Прайс и заказ'!Q:Q,$J289)))</f>
      </c>
    </row>
    <row r="290" spans="1:12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заказ'!$N$7:$N$319,0)+6,0)</f>
      </c>
      <c r="L290" t="str">
        <f>IF($J290=0,"",IF(INDEX('Прайс и заказ'!Q:Q,$J290)="","",INDEX('Прайс и заказ'!Q:Q,$J290)))</f>
      </c>
    </row>
    <row r="291" spans="1:12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заказ'!$N$7:$N$319,0)+6,0)</f>
      </c>
      <c r="L291" t="str">
        <f>IF($J291=0,"",IF(INDEX('Прайс и заказ'!Q:Q,$J291)="","",INDEX('Прайс и заказ'!Q:Q,$J291)))</f>
      </c>
    </row>
    <row r="292" spans="1:12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заказ'!$N$7:$N$319,0)+6,0)</f>
      </c>
      <c r="L292" t="str">
        <f>IF($J292=0,"",IF(INDEX('Прайс и заказ'!Q:Q,$J292)="","",INDEX('Прайс и заказ'!Q:Q,$J292)))</f>
      </c>
    </row>
    <row r="293" spans="1:12" customHeight="1" ht="40">
      <c r="A293" s="13" t="str">
        <f>IF($J293=0,"",IFERROR(_xlfn.IMAGE(INDEX('Прайс и заказ'!$O:$O,$J293)),""))</f>
      </c>
      <c r="B293" s="61" t="str">
        <f>IF($J293=0,"",IF(INDEX('Прайс и заказ'!B:B,$J293)="","",INDEX('Прайс и заказ'!B:B,$J293)))</f>
      </c>
      <c r="C293" s="64" t="str">
        <f>IF($J293=0,"",IF(INDEX('Прайс и заказ'!C:C,$J293)="","",INDEX('Прайс и заказ'!C:C,$J293)))</f>
      </c>
      <c r="D293" s="64" t="str">
        <f>IF($J293=0,"",IF(INDEX('Прайс и заказ'!D:D,$J293)="","",INDEX('Прайс и заказ'!D:D,$J293)))</f>
      </c>
      <c r="E293" s="61" t="str">
        <f>IF($J293=0,"",IF(INDEX('Прайс и заказ'!F:F,$J293)="","",INDEX('Прайс и заказ'!F:F,$J293)))</f>
      </c>
      <c r="F293" s="62" t="str">
        <f>IF($J293=0,"",IF(INDEX('Прайс и заказ'!I:I,$J293)="","",INDEX('Прайс и заказ'!I:I,$J293)))</f>
      </c>
      <c r="G293" s="63" t="str">
        <f>IF($J293=0,"",IF(INDEX('Прайс и заказ'!K:K,$J293)="","",INDEX('Прайс и заказ'!K:K,$J293)))</f>
      </c>
      <c r="H293" s="62" t="str">
        <f>IF($J293=0,"",IF(INDEX('Прайс и заказ'!L:L,$J293)="","",INDEX('Прайс и заказ'!L:L,$J293)))</f>
      </c>
      <c r="I293" s="13" t="str">
        <f>IF($J293=0,"",IF(INDEX('Прайс и заказ'!M:M,$J293)="","",INDEX('Прайс и заказ'!M:M,$J293)))</f>
      </c>
      <c r="J293" t="str">
        <f>IFERROR(MATCH(285,'Прайс и заказ'!$N$7:$N$319,0)+6,0)</f>
      </c>
      <c r="L293" t="str">
        <f>IF($J293=0,"",IF(INDEX('Прайс и заказ'!Q:Q,$J293)="","",INDEX('Прайс и заказ'!Q:Q,$J293)))</f>
      </c>
    </row>
    <row r="294" spans="1:12" customHeight="1" ht="40">
      <c r="A294" s="13" t="str">
        <f>IF($J294=0,"",IFERROR(_xlfn.IMAGE(INDEX('Прайс и заказ'!$O:$O,$J294)),""))</f>
      </c>
      <c r="B294" s="61" t="str">
        <f>IF($J294=0,"",IF(INDEX('Прайс и заказ'!B:B,$J294)="","",INDEX('Прайс и заказ'!B:B,$J294)))</f>
      </c>
      <c r="C294" s="64" t="str">
        <f>IF($J294=0,"",IF(INDEX('Прайс и заказ'!C:C,$J294)="","",INDEX('Прайс и заказ'!C:C,$J294)))</f>
      </c>
      <c r="D294" s="64" t="str">
        <f>IF($J294=0,"",IF(INDEX('Прайс и заказ'!D:D,$J294)="","",INDEX('Прайс и заказ'!D:D,$J294)))</f>
      </c>
      <c r="E294" s="61" t="str">
        <f>IF($J294=0,"",IF(INDEX('Прайс и заказ'!F:F,$J294)="","",INDEX('Прайс и заказ'!F:F,$J294)))</f>
      </c>
      <c r="F294" s="62" t="str">
        <f>IF($J294=0,"",IF(INDEX('Прайс и заказ'!I:I,$J294)="","",INDEX('Прайс и заказ'!I:I,$J294)))</f>
      </c>
      <c r="G294" s="63" t="str">
        <f>IF($J294=0,"",IF(INDEX('Прайс и заказ'!K:K,$J294)="","",INDEX('Прайс и заказ'!K:K,$J294)))</f>
      </c>
      <c r="H294" s="62" t="str">
        <f>IF($J294=0,"",IF(INDEX('Прайс и заказ'!L:L,$J294)="","",INDEX('Прайс и заказ'!L:L,$J294)))</f>
      </c>
      <c r="I294" s="13" t="str">
        <f>IF($J294=0,"",IF(INDEX('Прайс и заказ'!M:M,$J294)="","",INDEX('Прайс и заказ'!M:M,$J294)))</f>
      </c>
      <c r="J294" t="str">
        <f>IFERROR(MATCH(286,'Прайс и заказ'!$N$7:$N$319,0)+6,0)</f>
      </c>
      <c r="L294" t="str">
        <f>IF($J294=0,"",IF(INDEX('Прайс и заказ'!Q:Q,$J294)="","",INDEX('Прайс и заказ'!Q:Q,$J294)))</f>
      </c>
    </row>
    <row r="295" spans="1:12" customHeight="1" ht="40">
      <c r="A295" s="13" t="str">
        <f>IF($J295=0,"",IFERROR(_xlfn.IMAGE(INDEX('Прайс и заказ'!$O:$O,$J295)),""))</f>
      </c>
      <c r="B295" s="61" t="str">
        <f>IF($J295=0,"",IF(INDEX('Прайс и заказ'!B:B,$J295)="","",INDEX('Прайс и заказ'!B:B,$J295)))</f>
      </c>
      <c r="C295" s="64" t="str">
        <f>IF($J295=0,"",IF(INDEX('Прайс и заказ'!C:C,$J295)="","",INDEX('Прайс и заказ'!C:C,$J295)))</f>
      </c>
      <c r="D295" s="64" t="str">
        <f>IF($J295=0,"",IF(INDEX('Прайс и заказ'!D:D,$J295)="","",INDEX('Прайс и заказ'!D:D,$J295)))</f>
      </c>
      <c r="E295" s="61" t="str">
        <f>IF($J295=0,"",IF(INDEX('Прайс и заказ'!F:F,$J295)="","",INDEX('Прайс и заказ'!F:F,$J295)))</f>
      </c>
      <c r="F295" s="62" t="str">
        <f>IF($J295=0,"",IF(INDEX('Прайс и заказ'!I:I,$J295)="","",INDEX('Прайс и заказ'!I:I,$J295)))</f>
      </c>
      <c r="G295" s="63" t="str">
        <f>IF($J295=0,"",IF(INDEX('Прайс и заказ'!K:K,$J295)="","",INDEX('Прайс и заказ'!K:K,$J295)))</f>
      </c>
      <c r="H295" s="62" t="str">
        <f>IF($J295=0,"",IF(INDEX('Прайс и заказ'!L:L,$J295)="","",INDEX('Прайс и заказ'!L:L,$J295)))</f>
      </c>
      <c r="I295" s="13" t="str">
        <f>IF($J295=0,"",IF(INDEX('Прайс и заказ'!M:M,$J295)="","",INDEX('Прайс и заказ'!M:M,$J295)))</f>
      </c>
      <c r="J295" t="str">
        <f>IFERROR(MATCH(287,'Прайс и заказ'!$N$7:$N$319,0)+6,0)</f>
      </c>
      <c r="L295" t="str">
        <f>IF($J295=0,"",IF(INDEX('Прайс и заказ'!Q:Q,$J295)="","",INDEX('Прайс и заказ'!Q:Q,$J295)))</f>
      </c>
    </row>
    <row r="296" spans="1:12" customHeight="1" ht="40">
      <c r="A296" s="13" t="str">
        <f>IF($J296=0,"",IFERROR(_xlfn.IMAGE(INDEX('Прайс и заказ'!$O:$O,$J296)),""))</f>
      </c>
      <c r="B296" s="61" t="str">
        <f>IF($J296=0,"",IF(INDEX('Прайс и заказ'!B:B,$J296)="","",INDEX('Прайс и заказ'!B:B,$J296)))</f>
      </c>
      <c r="C296" s="64" t="str">
        <f>IF($J296=0,"",IF(INDEX('Прайс и заказ'!C:C,$J296)="","",INDEX('Прайс и заказ'!C:C,$J296)))</f>
      </c>
      <c r="D296" s="64" t="str">
        <f>IF($J296=0,"",IF(INDEX('Прайс и заказ'!D:D,$J296)="","",INDEX('Прайс и заказ'!D:D,$J296)))</f>
      </c>
      <c r="E296" s="61" t="str">
        <f>IF($J296=0,"",IF(INDEX('Прайс и заказ'!F:F,$J296)="","",INDEX('Прайс и заказ'!F:F,$J296)))</f>
      </c>
      <c r="F296" s="62" t="str">
        <f>IF($J296=0,"",IF(INDEX('Прайс и заказ'!I:I,$J296)="","",INDEX('Прайс и заказ'!I:I,$J296)))</f>
      </c>
      <c r="G296" s="63" t="str">
        <f>IF($J296=0,"",IF(INDEX('Прайс и заказ'!K:K,$J296)="","",INDEX('Прайс и заказ'!K:K,$J296)))</f>
      </c>
      <c r="H296" s="62" t="str">
        <f>IF($J296=0,"",IF(INDEX('Прайс и заказ'!L:L,$J296)="","",INDEX('Прайс и заказ'!L:L,$J296)))</f>
      </c>
      <c r="I296" s="13" t="str">
        <f>IF($J296=0,"",IF(INDEX('Прайс и заказ'!M:M,$J296)="","",INDEX('Прайс и заказ'!M:M,$J296)))</f>
      </c>
      <c r="J296" t="str">
        <f>IFERROR(MATCH(288,'Прайс и заказ'!$N$7:$N$319,0)+6,0)</f>
      </c>
      <c r="L296" t="str">
        <f>IF($J296=0,"",IF(INDEX('Прайс и заказ'!Q:Q,$J296)="","",INDEX('Прайс и заказ'!Q:Q,$J296)))</f>
      </c>
    </row>
    <row r="297" spans="1:12" customHeight="1" ht="40">
      <c r="A297" s="13" t="str">
        <f>IF($J297=0,"",IFERROR(_xlfn.IMAGE(INDEX('Прайс и заказ'!$O:$O,$J297)),""))</f>
      </c>
      <c r="B297" s="61" t="str">
        <f>IF($J297=0,"",IF(INDEX('Прайс и заказ'!B:B,$J297)="","",INDEX('Прайс и заказ'!B:B,$J297)))</f>
      </c>
      <c r="C297" s="64" t="str">
        <f>IF($J297=0,"",IF(INDEX('Прайс и заказ'!C:C,$J297)="","",INDEX('Прайс и заказ'!C:C,$J297)))</f>
      </c>
      <c r="D297" s="64" t="str">
        <f>IF($J297=0,"",IF(INDEX('Прайс и заказ'!D:D,$J297)="","",INDEX('Прайс и заказ'!D:D,$J297)))</f>
      </c>
      <c r="E297" s="61" t="str">
        <f>IF($J297=0,"",IF(INDEX('Прайс и заказ'!F:F,$J297)="","",INDEX('Прайс и заказ'!F:F,$J297)))</f>
      </c>
      <c r="F297" s="62" t="str">
        <f>IF($J297=0,"",IF(INDEX('Прайс и заказ'!I:I,$J297)="","",INDEX('Прайс и заказ'!I:I,$J297)))</f>
      </c>
      <c r="G297" s="63" t="str">
        <f>IF($J297=0,"",IF(INDEX('Прайс и заказ'!K:K,$J297)="","",INDEX('Прайс и заказ'!K:K,$J297)))</f>
      </c>
      <c r="H297" s="62" t="str">
        <f>IF($J297=0,"",IF(INDEX('Прайс и заказ'!L:L,$J297)="","",INDEX('Прайс и заказ'!L:L,$J297)))</f>
      </c>
      <c r="I297" s="13" t="str">
        <f>IF($J297=0,"",IF(INDEX('Прайс и заказ'!M:M,$J297)="","",INDEX('Прайс и заказ'!M:M,$J297)))</f>
      </c>
      <c r="J297" t="str">
        <f>IFERROR(MATCH(289,'Прайс и заказ'!$N$7:$N$319,0)+6,0)</f>
      </c>
      <c r="L297" t="str">
        <f>IF($J297=0,"",IF(INDEX('Прайс и заказ'!Q:Q,$J297)="","",INDEX('Прайс и заказ'!Q:Q,$J297)))</f>
      </c>
    </row>
    <row r="298" spans="1:12" customHeight="1" ht="40">
      <c r="A298" s="13" t="str">
        <f>IF($J298=0,"",IFERROR(_xlfn.IMAGE(INDEX('Прайс и заказ'!$O:$O,$J298)),""))</f>
      </c>
      <c r="B298" s="61" t="str">
        <f>IF($J298=0,"",IF(INDEX('Прайс и заказ'!B:B,$J298)="","",INDEX('Прайс и заказ'!B:B,$J298)))</f>
      </c>
      <c r="C298" s="64" t="str">
        <f>IF($J298=0,"",IF(INDEX('Прайс и заказ'!C:C,$J298)="","",INDEX('Прайс и заказ'!C:C,$J298)))</f>
      </c>
      <c r="D298" s="64" t="str">
        <f>IF($J298=0,"",IF(INDEX('Прайс и заказ'!D:D,$J298)="","",INDEX('Прайс и заказ'!D:D,$J298)))</f>
      </c>
      <c r="E298" s="61" t="str">
        <f>IF($J298=0,"",IF(INDEX('Прайс и заказ'!F:F,$J298)="","",INDEX('Прайс и заказ'!F:F,$J298)))</f>
      </c>
      <c r="F298" s="62" t="str">
        <f>IF($J298=0,"",IF(INDEX('Прайс и заказ'!I:I,$J298)="","",INDEX('Прайс и заказ'!I:I,$J298)))</f>
      </c>
      <c r="G298" s="63" t="str">
        <f>IF($J298=0,"",IF(INDEX('Прайс и заказ'!K:K,$J298)="","",INDEX('Прайс и заказ'!K:K,$J298)))</f>
      </c>
      <c r="H298" s="62" t="str">
        <f>IF($J298=0,"",IF(INDEX('Прайс и заказ'!L:L,$J298)="","",INDEX('Прайс и заказ'!L:L,$J298)))</f>
      </c>
      <c r="I298" s="13" t="str">
        <f>IF($J298=0,"",IF(INDEX('Прайс и заказ'!M:M,$J298)="","",INDEX('Прайс и заказ'!M:M,$J298)))</f>
      </c>
      <c r="J298" t="str">
        <f>IFERROR(MATCH(290,'Прайс и заказ'!$N$7:$N$319,0)+6,0)</f>
      </c>
      <c r="L298" t="str">
        <f>IF($J298=0,"",IF(INDEX('Прайс и заказ'!Q:Q,$J298)="","",INDEX('Прайс и заказ'!Q:Q,$J298)))</f>
      </c>
    </row>
    <row r="299" spans="1:12" customHeight="1" ht="40">
      <c r="A299" s="13" t="str">
        <f>IF($J299=0,"",IFERROR(_xlfn.IMAGE(INDEX('Прайс и заказ'!$O:$O,$J299)),""))</f>
      </c>
      <c r="B299" s="61" t="str">
        <f>IF($J299=0,"",IF(INDEX('Прайс и заказ'!B:B,$J299)="","",INDEX('Прайс и заказ'!B:B,$J299)))</f>
      </c>
      <c r="C299" s="64" t="str">
        <f>IF($J299=0,"",IF(INDEX('Прайс и заказ'!C:C,$J299)="","",INDEX('Прайс и заказ'!C:C,$J299)))</f>
      </c>
      <c r="D299" s="64" t="str">
        <f>IF($J299=0,"",IF(INDEX('Прайс и заказ'!D:D,$J299)="","",INDEX('Прайс и заказ'!D:D,$J299)))</f>
      </c>
      <c r="E299" s="61" t="str">
        <f>IF($J299=0,"",IF(INDEX('Прайс и заказ'!F:F,$J299)="","",INDEX('Прайс и заказ'!F:F,$J299)))</f>
      </c>
      <c r="F299" s="62" t="str">
        <f>IF($J299=0,"",IF(INDEX('Прайс и заказ'!I:I,$J299)="","",INDEX('Прайс и заказ'!I:I,$J299)))</f>
      </c>
      <c r="G299" s="63" t="str">
        <f>IF($J299=0,"",IF(INDEX('Прайс и заказ'!K:K,$J299)="","",INDEX('Прайс и заказ'!K:K,$J299)))</f>
      </c>
      <c r="H299" s="62" t="str">
        <f>IF($J299=0,"",IF(INDEX('Прайс и заказ'!L:L,$J299)="","",INDEX('Прайс и заказ'!L:L,$J299)))</f>
      </c>
      <c r="I299" s="13" t="str">
        <f>IF($J299=0,"",IF(INDEX('Прайс и заказ'!M:M,$J299)="","",INDEX('Прайс и заказ'!M:M,$J299)))</f>
      </c>
      <c r="J299" t="str">
        <f>IFERROR(MATCH(291,'Прайс и заказ'!$N$7:$N$319,0)+6,0)</f>
      </c>
      <c r="L299" t="str">
        <f>IF($J299=0,"",IF(INDEX('Прайс и заказ'!Q:Q,$J299)="","",INDEX('Прайс и заказ'!Q:Q,$J299)))</f>
      </c>
    </row>
    <row r="300" spans="1:12" customHeight="1" ht="40">
      <c r="A300" s="13" t="str">
        <f>IF($J300=0,"",IFERROR(_xlfn.IMAGE(INDEX('Прайс и заказ'!$O:$O,$J300)),""))</f>
      </c>
      <c r="B300" s="61" t="str">
        <f>IF($J300=0,"",IF(INDEX('Прайс и заказ'!B:B,$J300)="","",INDEX('Прайс и заказ'!B:B,$J300)))</f>
      </c>
      <c r="C300" s="64" t="str">
        <f>IF($J300=0,"",IF(INDEX('Прайс и заказ'!C:C,$J300)="","",INDEX('Прайс и заказ'!C:C,$J300)))</f>
      </c>
      <c r="D300" s="64" t="str">
        <f>IF($J300=0,"",IF(INDEX('Прайс и заказ'!D:D,$J300)="","",INDEX('Прайс и заказ'!D:D,$J300)))</f>
      </c>
      <c r="E300" s="61" t="str">
        <f>IF($J300=0,"",IF(INDEX('Прайс и заказ'!F:F,$J300)="","",INDEX('Прайс и заказ'!F:F,$J300)))</f>
      </c>
      <c r="F300" s="62" t="str">
        <f>IF($J300=0,"",IF(INDEX('Прайс и заказ'!I:I,$J300)="","",INDEX('Прайс и заказ'!I:I,$J300)))</f>
      </c>
      <c r="G300" s="63" t="str">
        <f>IF($J300=0,"",IF(INDEX('Прайс и заказ'!K:K,$J300)="","",INDEX('Прайс и заказ'!K:K,$J300)))</f>
      </c>
      <c r="H300" s="62" t="str">
        <f>IF($J300=0,"",IF(INDEX('Прайс и заказ'!L:L,$J300)="","",INDEX('Прайс и заказ'!L:L,$J300)))</f>
      </c>
      <c r="I300" s="13" t="str">
        <f>IF($J300=0,"",IF(INDEX('Прайс и заказ'!M:M,$J300)="","",INDEX('Прайс и заказ'!M:M,$J300)))</f>
      </c>
      <c r="J300" t="str">
        <f>IFERROR(MATCH(292,'Прайс и заказ'!$N$7:$N$319,0)+6,0)</f>
      </c>
      <c r="L300" t="str">
        <f>IF($J300=0,"",IF(INDEX('Прайс и заказ'!Q:Q,$J300)="","",INDEX('Прайс и заказ'!Q:Q,$J300)))</f>
      </c>
    </row>
    <row r="301" spans="1:12" customHeight="1" ht="40">
      <c r="A301" s="13" t="str">
        <f>IF($J301=0,"",IFERROR(_xlfn.IMAGE(INDEX('Прайс и заказ'!$O:$O,$J301)),""))</f>
      </c>
      <c r="B301" s="61" t="str">
        <f>IF($J301=0,"",IF(INDEX('Прайс и заказ'!B:B,$J301)="","",INDEX('Прайс и заказ'!B:B,$J301)))</f>
      </c>
      <c r="C301" s="64" t="str">
        <f>IF($J301=0,"",IF(INDEX('Прайс и заказ'!C:C,$J301)="","",INDEX('Прайс и заказ'!C:C,$J301)))</f>
      </c>
      <c r="D301" s="64" t="str">
        <f>IF($J301=0,"",IF(INDEX('Прайс и заказ'!D:D,$J301)="","",INDEX('Прайс и заказ'!D:D,$J301)))</f>
      </c>
      <c r="E301" s="61" t="str">
        <f>IF($J301=0,"",IF(INDEX('Прайс и заказ'!F:F,$J301)="","",INDEX('Прайс и заказ'!F:F,$J301)))</f>
      </c>
      <c r="F301" s="62" t="str">
        <f>IF($J301=0,"",IF(INDEX('Прайс и заказ'!I:I,$J301)="","",INDEX('Прайс и заказ'!I:I,$J301)))</f>
      </c>
      <c r="G301" s="63" t="str">
        <f>IF($J301=0,"",IF(INDEX('Прайс и заказ'!K:K,$J301)="","",INDEX('Прайс и заказ'!K:K,$J301)))</f>
      </c>
      <c r="H301" s="62" t="str">
        <f>IF($J301=0,"",IF(INDEX('Прайс и заказ'!L:L,$J301)="","",INDEX('Прайс и заказ'!L:L,$J301)))</f>
      </c>
      <c r="I301" s="13" t="str">
        <f>IF($J301=0,"",IF(INDEX('Прайс и заказ'!M:M,$J301)="","",INDEX('Прайс и заказ'!M:M,$J301)))</f>
      </c>
      <c r="J301" t="str">
        <f>IFERROR(MATCH(293,'Прайс и заказ'!$N$7:$N$319,0)+6,0)</f>
      </c>
      <c r="L301" t="str">
        <f>IF($J301=0,"",IF(INDEX('Прайс и заказ'!Q:Q,$J301)="","",INDEX('Прайс и заказ'!Q:Q,$J301)))</f>
      </c>
    </row>
    <row r="302" spans="1:12" customHeight="1" ht="40">
      <c r="A302" s="13" t="str">
        <f>IF($J302=0,"",IFERROR(_xlfn.IMAGE(INDEX('Прайс и заказ'!$O:$O,$J302)),""))</f>
      </c>
      <c r="B302" s="61" t="str">
        <f>IF($J302=0,"",IF(INDEX('Прайс и заказ'!B:B,$J302)="","",INDEX('Прайс и заказ'!B:B,$J302)))</f>
      </c>
      <c r="C302" s="64" t="str">
        <f>IF($J302=0,"",IF(INDEX('Прайс и заказ'!C:C,$J302)="","",INDEX('Прайс и заказ'!C:C,$J302)))</f>
      </c>
      <c r="D302" s="64" t="str">
        <f>IF($J302=0,"",IF(INDEX('Прайс и заказ'!D:D,$J302)="","",INDEX('Прайс и заказ'!D:D,$J302)))</f>
      </c>
      <c r="E302" s="61" t="str">
        <f>IF($J302=0,"",IF(INDEX('Прайс и заказ'!F:F,$J302)="","",INDEX('Прайс и заказ'!F:F,$J302)))</f>
      </c>
      <c r="F302" s="62" t="str">
        <f>IF($J302=0,"",IF(INDEX('Прайс и заказ'!I:I,$J302)="","",INDEX('Прайс и заказ'!I:I,$J302)))</f>
      </c>
      <c r="G302" s="63" t="str">
        <f>IF($J302=0,"",IF(INDEX('Прайс и заказ'!K:K,$J302)="","",INDEX('Прайс и заказ'!K:K,$J302)))</f>
      </c>
      <c r="H302" s="62" t="str">
        <f>IF($J302=0,"",IF(INDEX('Прайс и заказ'!L:L,$J302)="","",INDEX('Прайс и заказ'!L:L,$J302)))</f>
      </c>
      <c r="I302" s="13" t="str">
        <f>IF($J302=0,"",IF(INDEX('Прайс и заказ'!M:M,$J302)="","",INDEX('Прайс и заказ'!M:M,$J302)))</f>
      </c>
      <c r="J302" t="str">
        <f>IFERROR(MATCH(294,'Прайс и заказ'!$N$7:$N$319,0)+6,0)</f>
      </c>
      <c r="L302" t="str">
        <f>IF($J302=0,"",IF(INDEX('Прайс и заказ'!Q:Q,$J302)="","",INDEX('Прайс и заказ'!Q:Q,$J302)))</f>
      </c>
    </row>
    <row r="303" spans="1:12" customHeight="1" ht="40">
      <c r="A303" s="13" t="str">
        <f>IF($J303=0,"",IFERROR(_xlfn.IMAGE(INDEX('Прайс и заказ'!$O:$O,$J303)),""))</f>
      </c>
      <c r="B303" s="61" t="str">
        <f>IF($J303=0,"",IF(INDEX('Прайс и заказ'!B:B,$J303)="","",INDEX('Прайс и заказ'!B:B,$J303)))</f>
      </c>
      <c r="C303" s="64" t="str">
        <f>IF($J303=0,"",IF(INDEX('Прайс и заказ'!C:C,$J303)="","",INDEX('Прайс и заказ'!C:C,$J303)))</f>
      </c>
      <c r="D303" s="64" t="str">
        <f>IF($J303=0,"",IF(INDEX('Прайс и заказ'!D:D,$J303)="","",INDEX('Прайс и заказ'!D:D,$J303)))</f>
      </c>
      <c r="E303" s="61" t="str">
        <f>IF($J303=0,"",IF(INDEX('Прайс и заказ'!F:F,$J303)="","",INDEX('Прайс и заказ'!F:F,$J303)))</f>
      </c>
      <c r="F303" s="62" t="str">
        <f>IF($J303=0,"",IF(INDEX('Прайс и заказ'!I:I,$J303)="","",INDEX('Прайс и заказ'!I:I,$J303)))</f>
      </c>
      <c r="G303" s="63" t="str">
        <f>IF($J303=0,"",IF(INDEX('Прайс и заказ'!K:K,$J303)="","",INDEX('Прайс и заказ'!K:K,$J303)))</f>
      </c>
      <c r="H303" s="62" t="str">
        <f>IF($J303=0,"",IF(INDEX('Прайс и заказ'!L:L,$J303)="","",INDEX('Прайс и заказ'!L:L,$J303)))</f>
      </c>
      <c r="I303" s="13" t="str">
        <f>IF($J303=0,"",IF(INDEX('Прайс и заказ'!M:M,$J303)="","",INDEX('Прайс и заказ'!M:M,$J303)))</f>
      </c>
      <c r="J303" t="str">
        <f>IFERROR(MATCH(295,'Прайс и заказ'!$N$7:$N$319,0)+6,0)</f>
      </c>
      <c r="L303" t="str">
        <f>IF($J303=0,"",IF(INDEX('Прайс и заказ'!Q:Q,$J303)="","",INDEX('Прайс и заказ'!Q:Q,$J303)))</f>
      </c>
    </row>
    <row r="304" spans="1:12" customHeight="1" ht="40">
      <c r="A304" s="13" t="str">
        <f>IF($J304=0,"",IFERROR(_xlfn.IMAGE(INDEX('Прайс и заказ'!$O:$O,$J304)),""))</f>
      </c>
      <c r="B304" s="61" t="str">
        <f>IF($J304=0,"",IF(INDEX('Прайс и заказ'!B:B,$J304)="","",INDEX('Прайс и заказ'!B:B,$J304)))</f>
      </c>
      <c r="C304" s="64" t="str">
        <f>IF($J304=0,"",IF(INDEX('Прайс и заказ'!C:C,$J304)="","",INDEX('Прайс и заказ'!C:C,$J304)))</f>
      </c>
      <c r="D304" s="64" t="str">
        <f>IF($J304=0,"",IF(INDEX('Прайс и заказ'!D:D,$J304)="","",INDEX('Прайс и заказ'!D:D,$J304)))</f>
      </c>
      <c r="E304" s="61" t="str">
        <f>IF($J304=0,"",IF(INDEX('Прайс и заказ'!F:F,$J304)="","",INDEX('Прайс и заказ'!F:F,$J304)))</f>
      </c>
      <c r="F304" s="62" t="str">
        <f>IF($J304=0,"",IF(INDEX('Прайс и заказ'!I:I,$J304)="","",INDEX('Прайс и заказ'!I:I,$J304)))</f>
      </c>
      <c r="G304" s="63" t="str">
        <f>IF($J304=0,"",IF(INDEX('Прайс и заказ'!K:K,$J304)="","",INDEX('Прайс и заказ'!K:K,$J304)))</f>
      </c>
      <c r="H304" s="62" t="str">
        <f>IF($J304=0,"",IF(INDEX('Прайс и заказ'!L:L,$J304)="","",INDEX('Прайс и заказ'!L:L,$J304)))</f>
      </c>
      <c r="I304" s="13" t="str">
        <f>IF($J304=0,"",IF(INDEX('Прайс и заказ'!M:M,$J304)="","",INDEX('Прайс и заказ'!M:M,$J304)))</f>
      </c>
      <c r="J304" t="str">
        <f>IFERROR(MATCH(296,'Прайс и заказ'!$N$7:$N$319,0)+6,0)</f>
      </c>
      <c r="L304" t="str">
        <f>IF($J304=0,"",IF(INDEX('Прайс и заказ'!Q:Q,$J304)="","",INDEX('Прайс и заказ'!Q:Q,$J304)))</f>
      </c>
    </row>
    <row r="305" spans="1:12" customHeight="1" ht="40">
      <c r="A305" s="13" t="str">
        <f>IF($J305=0,"",IFERROR(_xlfn.IMAGE(INDEX('Прайс и заказ'!$O:$O,$J305)),""))</f>
      </c>
      <c r="B305" s="61" t="str">
        <f>IF($J305=0,"",IF(INDEX('Прайс и заказ'!B:B,$J305)="","",INDEX('Прайс и заказ'!B:B,$J305)))</f>
      </c>
      <c r="C305" s="64" t="str">
        <f>IF($J305=0,"",IF(INDEX('Прайс и заказ'!C:C,$J305)="","",INDEX('Прайс и заказ'!C:C,$J305)))</f>
      </c>
      <c r="D305" s="64" t="str">
        <f>IF($J305=0,"",IF(INDEX('Прайс и заказ'!D:D,$J305)="","",INDEX('Прайс и заказ'!D:D,$J305)))</f>
      </c>
      <c r="E305" s="61" t="str">
        <f>IF($J305=0,"",IF(INDEX('Прайс и заказ'!F:F,$J305)="","",INDEX('Прайс и заказ'!F:F,$J305)))</f>
      </c>
      <c r="F305" s="62" t="str">
        <f>IF($J305=0,"",IF(INDEX('Прайс и заказ'!I:I,$J305)="","",INDEX('Прайс и заказ'!I:I,$J305)))</f>
      </c>
      <c r="G305" s="63" t="str">
        <f>IF($J305=0,"",IF(INDEX('Прайс и заказ'!K:K,$J305)="","",INDEX('Прайс и заказ'!K:K,$J305)))</f>
      </c>
      <c r="H305" s="62" t="str">
        <f>IF($J305=0,"",IF(INDEX('Прайс и заказ'!L:L,$J305)="","",INDEX('Прайс и заказ'!L:L,$J305)))</f>
      </c>
      <c r="I305" s="13" t="str">
        <f>IF($J305=0,"",IF(INDEX('Прайс и заказ'!M:M,$J305)="","",INDEX('Прайс и заказ'!M:M,$J305)))</f>
      </c>
      <c r="J305" t="str">
        <f>IFERROR(MATCH(297,'Прайс и заказ'!$N$7:$N$319,0)+6,0)</f>
      </c>
      <c r="L305" t="str">
        <f>IF($J305=0,"",IF(INDEX('Прайс и заказ'!Q:Q,$J305)="","",INDEX('Прайс и заказ'!Q:Q,$J305)))</f>
      </c>
    </row>
    <row r="306" spans="1:12" customHeight="1" ht="40">
      <c r="A306" s="13" t="str">
        <f>IF($J306=0,"",IFERROR(_xlfn.IMAGE(INDEX('Прайс и заказ'!$O:$O,$J306)),""))</f>
      </c>
      <c r="B306" s="61" t="str">
        <f>IF($J306=0,"",IF(INDEX('Прайс и заказ'!B:B,$J306)="","",INDEX('Прайс и заказ'!B:B,$J306)))</f>
      </c>
      <c r="C306" s="64" t="str">
        <f>IF($J306=0,"",IF(INDEX('Прайс и заказ'!C:C,$J306)="","",INDEX('Прайс и заказ'!C:C,$J306)))</f>
      </c>
      <c r="D306" s="64" t="str">
        <f>IF($J306=0,"",IF(INDEX('Прайс и заказ'!D:D,$J306)="","",INDEX('Прайс и заказ'!D:D,$J306)))</f>
      </c>
      <c r="E306" s="61" t="str">
        <f>IF($J306=0,"",IF(INDEX('Прайс и заказ'!F:F,$J306)="","",INDEX('Прайс и заказ'!F:F,$J306)))</f>
      </c>
      <c r="F306" s="62" t="str">
        <f>IF($J306=0,"",IF(INDEX('Прайс и заказ'!I:I,$J306)="","",INDEX('Прайс и заказ'!I:I,$J306)))</f>
      </c>
      <c r="G306" s="63" t="str">
        <f>IF($J306=0,"",IF(INDEX('Прайс и заказ'!K:K,$J306)="","",INDEX('Прайс и заказ'!K:K,$J306)))</f>
      </c>
      <c r="H306" s="62" t="str">
        <f>IF($J306=0,"",IF(INDEX('Прайс и заказ'!L:L,$J306)="","",INDEX('Прайс и заказ'!L:L,$J306)))</f>
      </c>
      <c r="I306" s="13" t="str">
        <f>IF($J306=0,"",IF(INDEX('Прайс и заказ'!M:M,$J306)="","",INDEX('Прайс и заказ'!M:M,$J306)))</f>
      </c>
      <c r="J306" t="str">
        <f>IFERROR(MATCH(298,'Прайс и заказ'!$N$7:$N$319,0)+6,0)</f>
      </c>
      <c r="L306" t="str">
        <f>IF($J306=0,"",IF(INDEX('Прайс и заказ'!Q:Q,$J306)="","",INDEX('Прайс и заказ'!Q:Q,$J306)))</f>
      </c>
    </row>
    <row r="307" spans="1:12" customHeight="1" ht="40">
      <c r="A307" s="13" t="str">
        <f>IF($J307=0,"",IFERROR(_xlfn.IMAGE(INDEX('Прайс и заказ'!$O:$O,$J307)),""))</f>
      </c>
      <c r="B307" s="61" t="str">
        <f>IF($J307=0,"",IF(INDEX('Прайс и заказ'!B:B,$J307)="","",INDEX('Прайс и заказ'!B:B,$J307)))</f>
      </c>
      <c r="C307" s="64" t="str">
        <f>IF($J307=0,"",IF(INDEX('Прайс и заказ'!C:C,$J307)="","",INDEX('Прайс и заказ'!C:C,$J307)))</f>
      </c>
      <c r="D307" s="64" t="str">
        <f>IF($J307=0,"",IF(INDEX('Прайс и заказ'!D:D,$J307)="","",INDEX('Прайс и заказ'!D:D,$J307)))</f>
      </c>
      <c r="E307" s="61" t="str">
        <f>IF($J307=0,"",IF(INDEX('Прайс и заказ'!F:F,$J307)="","",INDEX('Прайс и заказ'!F:F,$J307)))</f>
      </c>
      <c r="F307" s="62" t="str">
        <f>IF($J307=0,"",IF(INDEX('Прайс и заказ'!I:I,$J307)="","",INDEX('Прайс и заказ'!I:I,$J307)))</f>
      </c>
      <c r="G307" s="63" t="str">
        <f>IF($J307=0,"",IF(INDEX('Прайс и заказ'!K:K,$J307)="","",INDEX('Прайс и заказ'!K:K,$J307)))</f>
      </c>
      <c r="H307" s="62" t="str">
        <f>IF($J307=0,"",IF(INDEX('Прайс и заказ'!L:L,$J307)="","",INDEX('Прайс и заказ'!L:L,$J307)))</f>
      </c>
      <c r="I307" s="13" t="str">
        <f>IF($J307=0,"",IF(INDEX('Прайс и заказ'!M:M,$J307)="","",INDEX('Прайс и заказ'!M:M,$J307)))</f>
      </c>
      <c r="J307" t="str">
        <f>IFERROR(MATCH(299,'Прайс и заказ'!$N$7:$N$319,0)+6,0)</f>
      </c>
      <c r="L307" t="str">
        <f>IF($J307=0,"",IF(INDEX('Прайс и заказ'!Q:Q,$J307)="","",INDEX('Прайс и заказ'!Q:Q,$J307)))</f>
      </c>
    </row>
    <row r="308" spans="1:12" customHeight="1" ht="40">
      <c r="A308" s="13" t="str">
        <f>IF($J308=0,"",IFERROR(_xlfn.IMAGE(INDEX('Прайс и заказ'!$O:$O,$J308)),""))</f>
      </c>
      <c r="B308" s="61" t="str">
        <f>IF($J308=0,"",IF(INDEX('Прайс и заказ'!B:B,$J308)="","",INDEX('Прайс и заказ'!B:B,$J308)))</f>
      </c>
      <c r="C308" s="64" t="str">
        <f>IF($J308=0,"",IF(INDEX('Прайс и заказ'!C:C,$J308)="","",INDEX('Прайс и заказ'!C:C,$J308)))</f>
      </c>
      <c r="D308" s="64" t="str">
        <f>IF($J308=0,"",IF(INDEX('Прайс и заказ'!D:D,$J308)="","",INDEX('Прайс и заказ'!D:D,$J308)))</f>
      </c>
      <c r="E308" s="61" t="str">
        <f>IF($J308=0,"",IF(INDEX('Прайс и заказ'!F:F,$J308)="","",INDEX('Прайс и заказ'!F:F,$J308)))</f>
      </c>
      <c r="F308" s="62" t="str">
        <f>IF($J308=0,"",IF(INDEX('Прайс и заказ'!I:I,$J308)="","",INDEX('Прайс и заказ'!I:I,$J308)))</f>
      </c>
      <c r="G308" s="63" t="str">
        <f>IF($J308=0,"",IF(INDEX('Прайс и заказ'!K:K,$J308)="","",INDEX('Прайс и заказ'!K:K,$J308)))</f>
      </c>
      <c r="H308" s="62" t="str">
        <f>IF($J308=0,"",IF(INDEX('Прайс и заказ'!L:L,$J308)="","",INDEX('Прайс и заказ'!L:L,$J308)))</f>
      </c>
      <c r="I308" s="13" t="str">
        <f>IF($J308=0,"",IF(INDEX('Прайс и заказ'!M:M,$J308)="","",INDEX('Прайс и заказ'!M:M,$J308)))</f>
      </c>
      <c r="J308" t="str">
        <f>IFERROR(MATCH(300,'Прайс и заказ'!$N$7:$N$319,0)+6,0)</f>
      </c>
      <c r="L308" t="str">
        <f>IF($J308=0,"",IF(INDEX('Прайс и заказ'!Q:Q,$J308)="","",INDEX('Прайс и заказ'!Q:Q,$J308)))</f>
      </c>
    </row>
    <row r="309" spans="1:12" customHeight="1" ht="40">
      <c r="A309" s="13" t="str">
        <f>IF($J309=0,"",IFERROR(_xlfn.IMAGE(INDEX('Прайс и заказ'!$O:$O,$J309)),""))</f>
      </c>
      <c r="B309" s="61" t="str">
        <f>IF($J309=0,"",IF(INDEX('Прайс и заказ'!B:B,$J309)="","",INDEX('Прайс и заказ'!B:B,$J309)))</f>
      </c>
      <c r="C309" s="64" t="str">
        <f>IF($J309=0,"",IF(INDEX('Прайс и заказ'!C:C,$J309)="","",INDEX('Прайс и заказ'!C:C,$J309)))</f>
      </c>
      <c r="D309" s="64" t="str">
        <f>IF($J309=0,"",IF(INDEX('Прайс и заказ'!D:D,$J309)="","",INDEX('Прайс и заказ'!D:D,$J309)))</f>
      </c>
      <c r="E309" s="61" t="str">
        <f>IF($J309=0,"",IF(INDEX('Прайс и заказ'!F:F,$J309)="","",INDEX('Прайс и заказ'!F:F,$J309)))</f>
      </c>
      <c r="F309" s="62" t="str">
        <f>IF($J309=0,"",IF(INDEX('Прайс и заказ'!I:I,$J309)="","",INDEX('Прайс и заказ'!I:I,$J309)))</f>
      </c>
      <c r="G309" s="63" t="str">
        <f>IF($J309=0,"",IF(INDEX('Прайс и заказ'!K:K,$J309)="","",INDEX('Прайс и заказ'!K:K,$J309)))</f>
      </c>
      <c r="H309" s="62" t="str">
        <f>IF($J309=0,"",IF(INDEX('Прайс и заказ'!L:L,$J309)="","",INDEX('Прайс и заказ'!L:L,$J309)))</f>
      </c>
      <c r="I309" s="13" t="str">
        <f>IF($J309=0,"",IF(INDEX('Прайс и заказ'!M:M,$J309)="","",INDEX('Прайс и заказ'!M:M,$J309)))</f>
      </c>
      <c r="J309" t="str">
        <f>IFERROR(MATCH(301,'Прайс и заказ'!$N$7:$N$319,0)+6,0)</f>
      </c>
      <c r="L309" t="str">
        <f>IF($J309=0,"",IF(INDEX('Прайс и заказ'!Q:Q,$J309)="","",INDEX('Прайс и заказ'!Q:Q,$J309)))</f>
      </c>
    </row>
    <row r="310" spans="1:12" customHeight="1" ht="40">
      <c r="A310" s="13" t="str">
        <f>IF($J310=0,"",IFERROR(_xlfn.IMAGE(INDEX('Прайс и заказ'!$O:$O,$J310)),""))</f>
      </c>
      <c r="B310" s="61" t="str">
        <f>IF($J310=0,"",IF(INDEX('Прайс и заказ'!B:B,$J310)="","",INDEX('Прайс и заказ'!B:B,$J310)))</f>
      </c>
      <c r="C310" s="64" t="str">
        <f>IF($J310=0,"",IF(INDEX('Прайс и заказ'!C:C,$J310)="","",INDEX('Прайс и заказ'!C:C,$J310)))</f>
      </c>
      <c r="D310" s="64" t="str">
        <f>IF($J310=0,"",IF(INDEX('Прайс и заказ'!D:D,$J310)="","",INDEX('Прайс и заказ'!D:D,$J310)))</f>
      </c>
      <c r="E310" s="61" t="str">
        <f>IF($J310=0,"",IF(INDEX('Прайс и заказ'!F:F,$J310)="","",INDEX('Прайс и заказ'!F:F,$J310)))</f>
      </c>
      <c r="F310" s="62" t="str">
        <f>IF($J310=0,"",IF(INDEX('Прайс и заказ'!I:I,$J310)="","",INDEX('Прайс и заказ'!I:I,$J310)))</f>
      </c>
      <c r="G310" s="63" t="str">
        <f>IF($J310=0,"",IF(INDEX('Прайс и заказ'!K:K,$J310)="","",INDEX('Прайс и заказ'!K:K,$J310)))</f>
      </c>
      <c r="H310" s="62" t="str">
        <f>IF($J310=0,"",IF(INDEX('Прайс и заказ'!L:L,$J310)="","",INDEX('Прайс и заказ'!L:L,$J310)))</f>
      </c>
      <c r="I310" s="13" t="str">
        <f>IF($J310=0,"",IF(INDEX('Прайс и заказ'!M:M,$J310)="","",INDEX('Прайс и заказ'!M:M,$J310)))</f>
      </c>
      <c r="J310" t="str">
        <f>IFERROR(MATCH(302,'Прайс и заказ'!$N$7:$N$319,0)+6,0)</f>
      </c>
      <c r="L310" t="str">
        <f>IF($J310=0,"",IF(INDEX('Прайс и заказ'!Q:Q,$J310)="","",INDEX('Прайс и заказ'!Q:Q,$J310)))</f>
      </c>
    </row>
    <row r="311" spans="1:12" customHeight="1" ht="40">
      <c r="A311" s="13" t="str">
        <f>IF($J311=0,"",IFERROR(_xlfn.IMAGE(INDEX('Прайс и заказ'!$O:$O,$J311)),""))</f>
      </c>
      <c r="B311" s="61" t="str">
        <f>IF($J311=0,"",IF(INDEX('Прайс и заказ'!B:B,$J311)="","",INDEX('Прайс и заказ'!B:B,$J311)))</f>
      </c>
      <c r="C311" s="64" t="str">
        <f>IF($J311=0,"",IF(INDEX('Прайс и заказ'!C:C,$J311)="","",INDEX('Прайс и заказ'!C:C,$J311)))</f>
      </c>
      <c r="D311" s="64" t="str">
        <f>IF($J311=0,"",IF(INDEX('Прайс и заказ'!D:D,$J311)="","",INDEX('Прайс и заказ'!D:D,$J311)))</f>
      </c>
      <c r="E311" s="61" t="str">
        <f>IF($J311=0,"",IF(INDEX('Прайс и заказ'!F:F,$J311)="","",INDEX('Прайс и заказ'!F:F,$J311)))</f>
      </c>
      <c r="F311" s="62" t="str">
        <f>IF($J311=0,"",IF(INDEX('Прайс и заказ'!I:I,$J311)="","",INDEX('Прайс и заказ'!I:I,$J311)))</f>
      </c>
      <c r="G311" s="63" t="str">
        <f>IF($J311=0,"",IF(INDEX('Прайс и заказ'!K:K,$J311)="","",INDEX('Прайс и заказ'!K:K,$J311)))</f>
      </c>
      <c r="H311" s="62" t="str">
        <f>IF($J311=0,"",IF(INDEX('Прайс и заказ'!L:L,$J311)="","",INDEX('Прайс и заказ'!L:L,$J311)))</f>
      </c>
      <c r="I311" s="13" t="str">
        <f>IF($J311=0,"",IF(INDEX('Прайс и заказ'!M:M,$J311)="","",INDEX('Прайс и заказ'!M:M,$J311)))</f>
      </c>
      <c r="J311" t="str">
        <f>IFERROR(MATCH(303,'Прайс и заказ'!$N$7:$N$319,0)+6,0)</f>
      </c>
      <c r="L311" t="str">
        <f>IF($J311=0,"",IF(INDEX('Прайс и заказ'!Q:Q,$J311)="","",INDEX('Прайс и заказ'!Q:Q,$J311)))</f>
      </c>
    </row>
    <row r="312" spans="1:12" customHeight="1" ht="40">
      <c r="A312" s="13" t="str">
        <f>IF($J312=0,"",IFERROR(_xlfn.IMAGE(INDEX('Прайс и заказ'!$O:$O,$J312)),""))</f>
      </c>
      <c r="B312" s="61" t="str">
        <f>IF($J312=0,"",IF(INDEX('Прайс и заказ'!B:B,$J312)="","",INDEX('Прайс и заказ'!B:B,$J312)))</f>
      </c>
      <c r="C312" s="64" t="str">
        <f>IF($J312=0,"",IF(INDEX('Прайс и заказ'!C:C,$J312)="","",INDEX('Прайс и заказ'!C:C,$J312)))</f>
      </c>
      <c r="D312" s="64" t="str">
        <f>IF($J312=0,"",IF(INDEX('Прайс и заказ'!D:D,$J312)="","",INDEX('Прайс и заказ'!D:D,$J312)))</f>
      </c>
      <c r="E312" s="61" t="str">
        <f>IF($J312=0,"",IF(INDEX('Прайс и заказ'!F:F,$J312)="","",INDEX('Прайс и заказ'!F:F,$J312)))</f>
      </c>
      <c r="F312" s="62" t="str">
        <f>IF($J312=0,"",IF(INDEX('Прайс и заказ'!I:I,$J312)="","",INDEX('Прайс и заказ'!I:I,$J312)))</f>
      </c>
      <c r="G312" s="63" t="str">
        <f>IF($J312=0,"",IF(INDEX('Прайс и заказ'!K:K,$J312)="","",INDEX('Прайс и заказ'!K:K,$J312)))</f>
      </c>
      <c r="H312" s="62" t="str">
        <f>IF($J312=0,"",IF(INDEX('Прайс и заказ'!L:L,$J312)="","",INDEX('Прайс и заказ'!L:L,$J312)))</f>
      </c>
      <c r="I312" s="13" t="str">
        <f>IF($J312=0,"",IF(INDEX('Прайс и заказ'!M:M,$J312)="","",INDEX('Прайс и заказ'!M:M,$J312)))</f>
      </c>
      <c r="J312" t="str">
        <f>IFERROR(MATCH(304,'Прайс и заказ'!$N$7:$N$319,0)+6,0)</f>
      </c>
      <c r="L312" t="str">
        <f>IF($J312=0,"",IF(INDEX('Прайс и заказ'!Q:Q,$J312)="","",INDEX('Прайс и заказ'!Q:Q,$J312)))</f>
      </c>
    </row>
    <row r="313" spans="1:12" customHeight="1" ht="40">
      <c r="A313" s="13" t="str">
        <f>IF($J313=0,"",IFERROR(_xlfn.IMAGE(INDEX('Прайс и заказ'!$O:$O,$J313)),""))</f>
      </c>
      <c r="B313" s="61" t="str">
        <f>IF($J313=0,"",IF(INDEX('Прайс и заказ'!B:B,$J313)="","",INDEX('Прайс и заказ'!B:B,$J313)))</f>
      </c>
      <c r="C313" s="64" t="str">
        <f>IF($J313=0,"",IF(INDEX('Прайс и заказ'!C:C,$J313)="","",INDEX('Прайс и заказ'!C:C,$J313)))</f>
      </c>
      <c r="D313" s="64" t="str">
        <f>IF($J313=0,"",IF(INDEX('Прайс и заказ'!D:D,$J313)="","",INDEX('Прайс и заказ'!D:D,$J313)))</f>
      </c>
      <c r="E313" s="61" t="str">
        <f>IF($J313=0,"",IF(INDEX('Прайс и заказ'!F:F,$J313)="","",INDEX('Прайс и заказ'!F:F,$J313)))</f>
      </c>
      <c r="F313" s="62" t="str">
        <f>IF($J313=0,"",IF(INDEX('Прайс и заказ'!I:I,$J313)="","",INDEX('Прайс и заказ'!I:I,$J313)))</f>
      </c>
      <c r="G313" s="63" t="str">
        <f>IF($J313=0,"",IF(INDEX('Прайс и заказ'!K:K,$J313)="","",INDEX('Прайс и заказ'!K:K,$J313)))</f>
      </c>
      <c r="H313" s="62" t="str">
        <f>IF($J313=0,"",IF(INDEX('Прайс и заказ'!L:L,$J313)="","",INDEX('Прайс и заказ'!L:L,$J313)))</f>
      </c>
      <c r="I313" s="13" t="str">
        <f>IF($J313=0,"",IF(INDEX('Прайс и заказ'!M:M,$J313)="","",INDEX('Прайс и заказ'!M:M,$J313)))</f>
      </c>
      <c r="J313" t="str">
        <f>IFERROR(MATCH(305,'Прайс и заказ'!$N$7:$N$319,0)+6,0)</f>
      </c>
      <c r="L313" t="str">
        <f>IF($J313=0,"",IF(INDEX('Прайс и заказ'!Q:Q,$J313)="","",INDEX('Прайс и заказ'!Q:Q,$J313)))</f>
      </c>
    </row>
    <row r="314" spans="1:12" customHeight="1" ht="40">
      <c r="A314" s="13" t="str">
        <f>IF($J314=0,"",IFERROR(_xlfn.IMAGE(INDEX('Прайс и заказ'!$O:$O,$J314)),""))</f>
      </c>
      <c r="B314" s="61" t="str">
        <f>IF($J314=0,"",IF(INDEX('Прайс и заказ'!B:B,$J314)="","",INDEX('Прайс и заказ'!B:B,$J314)))</f>
      </c>
      <c r="C314" s="64" t="str">
        <f>IF($J314=0,"",IF(INDEX('Прайс и заказ'!C:C,$J314)="","",INDEX('Прайс и заказ'!C:C,$J314)))</f>
      </c>
      <c r="D314" s="64" t="str">
        <f>IF($J314=0,"",IF(INDEX('Прайс и заказ'!D:D,$J314)="","",INDEX('Прайс и заказ'!D:D,$J314)))</f>
      </c>
      <c r="E314" s="61" t="str">
        <f>IF($J314=0,"",IF(INDEX('Прайс и заказ'!F:F,$J314)="","",INDEX('Прайс и заказ'!F:F,$J314)))</f>
      </c>
      <c r="F314" s="62" t="str">
        <f>IF($J314=0,"",IF(INDEX('Прайс и заказ'!I:I,$J314)="","",INDEX('Прайс и заказ'!I:I,$J314)))</f>
      </c>
      <c r="G314" s="63" t="str">
        <f>IF($J314=0,"",IF(INDEX('Прайс и заказ'!K:K,$J314)="","",INDEX('Прайс и заказ'!K:K,$J314)))</f>
      </c>
      <c r="H314" s="62" t="str">
        <f>IF($J314=0,"",IF(INDEX('Прайс и заказ'!L:L,$J314)="","",INDEX('Прайс и заказ'!L:L,$J314)))</f>
      </c>
      <c r="I314" s="13" t="str">
        <f>IF($J314=0,"",IF(INDEX('Прайс и заказ'!M:M,$J314)="","",INDEX('Прайс и заказ'!M:M,$J314)))</f>
      </c>
      <c r="J314" t="str">
        <f>IFERROR(MATCH(306,'Прайс и заказ'!$N$7:$N$319,0)+6,0)</f>
      </c>
      <c r="L314" t="str">
        <f>IF($J314=0,"",IF(INDEX('Прайс и заказ'!Q:Q,$J314)="","",INDEX('Прайс и заказ'!Q:Q,$J314)))</f>
      </c>
    </row>
    <row r="315" spans="1:12" customHeight="1" ht="40">
      <c r="A315" s="13" t="str">
        <f>IF($J315=0,"",IFERROR(_xlfn.IMAGE(INDEX('Прайс и заказ'!$O:$O,$J315)),""))</f>
      </c>
      <c r="B315" s="61" t="str">
        <f>IF($J315=0,"",IF(INDEX('Прайс и заказ'!B:B,$J315)="","",INDEX('Прайс и заказ'!B:B,$J315)))</f>
      </c>
      <c r="C315" s="64" t="str">
        <f>IF($J315=0,"",IF(INDEX('Прайс и заказ'!C:C,$J315)="","",INDEX('Прайс и заказ'!C:C,$J315)))</f>
      </c>
      <c r="D315" s="64" t="str">
        <f>IF($J315=0,"",IF(INDEX('Прайс и заказ'!D:D,$J315)="","",INDEX('Прайс и заказ'!D:D,$J315)))</f>
      </c>
      <c r="E315" s="61" t="str">
        <f>IF($J315=0,"",IF(INDEX('Прайс и заказ'!F:F,$J315)="","",INDEX('Прайс и заказ'!F:F,$J315)))</f>
      </c>
      <c r="F315" s="62" t="str">
        <f>IF($J315=0,"",IF(INDEX('Прайс и заказ'!I:I,$J315)="","",INDEX('Прайс и заказ'!I:I,$J315)))</f>
      </c>
      <c r="G315" s="63" t="str">
        <f>IF($J315=0,"",IF(INDEX('Прайс и заказ'!K:K,$J315)="","",INDEX('Прайс и заказ'!K:K,$J315)))</f>
      </c>
      <c r="H315" s="62" t="str">
        <f>IF($J315=0,"",IF(INDEX('Прайс и заказ'!L:L,$J315)="","",INDEX('Прайс и заказ'!L:L,$J315)))</f>
      </c>
      <c r="I315" s="13" t="str">
        <f>IF($J315=0,"",IF(INDEX('Прайс и заказ'!M:M,$J315)="","",INDEX('Прайс и заказ'!M:M,$J315)))</f>
      </c>
      <c r="J315" t="str">
        <f>IFERROR(MATCH(307,'Прайс и заказ'!$N$7:$N$319,0)+6,0)</f>
      </c>
      <c r="L315" t="str">
        <f>IF($J315=0,"",IF(INDEX('Прайс и заказ'!Q:Q,$J315)="","",INDEX('Прайс и заказ'!Q:Q,$J315)))</f>
      </c>
    </row>
    <row r="316" spans="1:12" customHeight="1" ht="40">
      <c r="A316" s="13" t="str">
        <f>IF($J316=0,"",IFERROR(_xlfn.IMAGE(INDEX('Прайс и заказ'!$O:$O,$J316)),""))</f>
      </c>
      <c r="B316" s="61" t="str">
        <f>IF($J316=0,"",IF(INDEX('Прайс и заказ'!B:B,$J316)="","",INDEX('Прайс и заказ'!B:B,$J316)))</f>
      </c>
      <c r="C316" s="64" t="str">
        <f>IF($J316=0,"",IF(INDEX('Прайс и заказ'!C:C,$J316)="","",INDEX('Прайс и заказ'!C:C,$J316)))</f>
      </c>
      <c r="D316" s="64" t="str">
        <f>IF($J316=0,"",IF(INDEX('Прайс и заказ'!D:D,$J316)="","",INDEX('Прайс и заказ'!D:D,$J316)))</f>
      </c>
      <c r="E316" s="61" t="str">
        <f>IF($J316=0,"",IF(INDEX('Прайс и заказ'!F:F,$J316)="","",INDEX('Прайс и заказ'!F:F,$J316)))</f>
      </c>
      <c r="F316" s="62" t="str">
        <f>IF($J316=0,"",IF(INDEX('Прайс и заказ'!I:I,$J316)="","",INDEX('Прайс и заказ'!I:I,$J316)))</f>
      </c>
      <c r="G316" s="63" t="str">
        <f>IF($J316=0,"",IF(INDEX('Прайс и заказ'!K:K,$J316)="","",INDEX('Прайс и заказ'!K:K,$J316)))</f>
      </c>
      <c r="H316" s="62" t="str">
        <f>IF($J316=0,"",IF(INDEX('Прайс и заказ'!L:L,$J316)="","",INDEX('Прайс и заказ'!L:L,$J316)))</f>
      </c>
      <c r="I316" s="13" t="str">
        <f>IF($J316=0,"",IF(INDEX('Прайс и заказ'!M:M,$J316)="","",INDEX('Прайс и заказ'!M:M,$J316)))</f>
      </c>
      <c r="J316" t="str">
        <f>IFERROR(MATCH(308,'Прайс и заказ'!$N$7:$N$319,0)+6,0)</f>
      </c>
      <c r="L316" t="str">
        <f>IF($J316=0,"",IF(INDEX('Прайс и заказ'!Q:Q,$J316)="","",INDEX('Прайс и заказ'!Q:Q,$J316)))</f>
      </c>
    </row>
    <row r="317" spans="1:12" customHeight="1" ht="40">
      <c r="A317" s="13" t="str">
        <f>IF($J317=0,"",IFERROR(_xlfn.IMAGE(INDEX('Прайс и заказ'!$O:$O,$J317)),""))</f>
      </c>
      <c r="B317" s="61" t="str">
        <f>IF($J317=0,"",IF(INDEX('Прайс и заказ'!B:B,$J317)="","",INDEX('Прайс и заказ'!B:B,$J317)))</f>
      </c>
      <c r="C317" s="64" t="str">
        <f>IF($J317=0,"",IF(INDEX('Прайс и заказ'!C:C,$J317)="","",INDEX('Прайс и заказ'!C:C,$J317)))</f>
      </c>
      <c r="D317" s="64" t="str">
        <f>IF($J317=0,"",IF(INDEX('Прайс и заказ'!D:D,$J317)="","",INDEX('Прайс и заказ'!D:D,$J317)))</f>
      </c>
      <c r="E317" s="61" t="str">
        <f>IF($J317=0,"",IF(INDEX('Прайс и заказ'!F:F,$J317)="","",INDEX('Прайс и заказ'!F:F,$J317)))</f>
      </c>
      <c r="F317" s="62" t="str">
        <f>IF($J317=0,"",IF(INDEX('Прайс и заказ'!I:I,$J317)="","",INDEX('Прайс и заказ'!I:I,$J317)))</f>
      </c>
      <c r="G317" s="63" t="str">
        <f>IF($J317=0,"",IF(INDEX('Прайс и заказ'!K:K,$J317)="","",INDEX('Прайс и заказ'!K:K,$J317)))</f>
      </c>
      <c r="H317" s="62" t="str">
        <f>IF($J317=0,"",IF(INDEX('Прайс и заказ'!L:L,$J317)="","",INDEX('Прайс и заказ'!L:L,$J317)))</f>
      </c>
      <c r="I317" s="13" t="str">
        <f>IF($J317=0,"",IF(INDEX('Прайс и заказ'!M:M,$J317)="","",INDEX('Прайс и заказ'!M:M,$J317)))</f>
      </c>
      <c r="J317" t="str">
        <f>IFERROR(MATCH(309,'Прайс и заказ'!$N$7:$N$319,0)+6,0)</f>
      </c>
      <c r="L317" t="str">
        <f>IF($J317=0,"",IF(INDEX('Прайс и заказ'!Q:Q,$J317)="","",INDEX('Прайс и заказ'!Q:Q,$J317)))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317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1054</v>
      </c>
    </row>
    <row r="2" spans="1:6">
      <c r="A2" t="s">
        <v>1055</v>
      </c>
    </row>
    <row r="3" spans="1:6">
      <c r="A3" t="s">
        <v>1056</v>
      </c>
    </row>
    <row r="4" spans="1:6">
      <c r="A4" t="s">
        <v>1057</v>
      </c>
    </row>
    <row r="5" spans="1:6">
      <c r="A5" t="s">
        <v>1058</v>
      </c>
      <c r="B5" t="s">
        <v>1059</v>
      </c>
      <c r="C5" t="s">
        <v>1060</v>
      </c>
      <c r="D5" t="s">
        <v>1061</v>
      </c>
    </row>
    <row r="6" spans="1:6">
      <c r="A6" t="s">
        <v>1062</v>
      </c>
      <c r="B6" t="s">
        <v>1063</v>
      </c>
      <c r="C6" t="s">
        <v>1064</v>
      </c>
      <c r="D6" t="s">
        <v>1065</v>
      </c>
      <c r="E6" t="s">
        <v>1066</v>
      </c>
      <c r="F6" t="s">
        <v>1067</v>
      </c>
    </row>
    <row r="7" spans="1:6">
      <c r="A7" t="s">
        <v>1068</v>
      </c>
      <c r="B7">
        <v>6</v>
      </c>
      <c r="C7" t="s">
        <v>1069</v>
      </c>
      <c r="D7" t="s">
        <v>1070</v>
      </c>
      <c r="E7" t="s">
        <v>1071</v>
      </c>
      <c r="F7" t="s">
        <v>1072</v>
      </c>
    </row>
    <row r="8" spans="1:6">
      <c r="A8" t="s">
        <v>1073</v>
      </c>
      <c r="B8">
        <v>8</v>
      </c>
      <c r="C8" t="s">
        <v>1074</v>
      </c>
      <c r="D8" t="s">
        <v>1075</v>
      </c>
      <c r="E8" t="s">
        <v>1076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2026-10-01T20:03:33+04:00</dcterms:created>
  <dcterms:modified xsi:type="dcterms:W3CDTF">2026-10-01T20:03:33+04:00</dcterms:modified>
  <dc:title>Прайс-лист LavrPack — Коробки</dc:title>
  <dc:description>Сформировано на www.lavrpack.ru 01.10.2026 20:03</dc:description>
  <dc:subject/>
  <cp:keywords/>
  <cp:category/>
</cp:coreProperties>
</file>