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<sst xmlns="http://schemas.openxmlformats.org/spreadsheetml/2006/main" uniqueCount="1497">
  <si>
    <t xml:space="preserve">   ·   Прайс-лист «Плёнка — Рулоны · Матовая»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</si>
  <si>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</si>
  <si>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</si>
  <si>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</si>
  <si>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</si>
  <si>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</si>
  <si>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</si>
  <si>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20:33</t>
  </si>
  <si>
    <t>Категория</t>
  </si>
  <si>
    <t>Плёнка — Рулоны · Матовая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</si>
  <si>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</si>
  <si>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</si>
  <si>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</si>
  <si>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</si>
  <si>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</si>
  <si>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</si>
  <si>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</si>
  <si>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</si>
  <si>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</si>
  <si>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</si>
  <si>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</si>
  <si>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</si>
  <si>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</si>
  <si>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</si>
  <si>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</si>
  <si>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Рулоны · Матовая — 484 поз.</t>
  </si>
  <si>
    <t>16192b64-ab7f-11ed-ba70-00e01a6800eb#6499a2b3-d19b-11ef-ab3c-22344d083d2c</t>
  </si>
  <si>
    <t>78621</t>
  </si>
  <si>
    <t>Европейская изысканная пленка</t>
  </si>
  <si>
    <t>Темно-красный/Красный</t>
  </si>
  <si>
    <t>58см×10м,</t>
  </si>
  <si>
    <t>https://www.lavrpack.ru/local/templates/phoenix_v1/images_cache/thumbs/b6a8fe682968449c0b4ee83622c50245.webp?v=1790791847</t>
  </si>
  <si>
    <t>16192b64-ab7f-11ed-ba70-00e01a6800eb#4bc7e331-d19b-11ef-ab3c-22344d083d2c</t>
  </si>
  <si>
    <t>Черный/Белый</t>
  </si>
  <si>
    <t>https://www.lavrpack.ru/local/templates/phoenix_v1/images_cache/thumbs/1c4f7bc4512ae32c0d88a0f4b843df62.webp?v=1790791847</t>
  </si>
  <si>
    <t>16192b64-ab7f-11ed-ba70-00e01a6800eb#c00313dc-d19b-11ef-ab3c-22344d083d2c</t>
  </si>
  <si>
    <t>Черный/Слива</t>
  </si>
  <si>
    <t>https://www.lavrpack.ru/local/templates/phoenix_v1/images_cache/thumbs/0b1ccb1522684239451a6e8af639f587.webp?v=1790791847</t>
  </si>
  <si>
    <t>16192b64-ab7f-11ed-ba70-00e01a6800eb#2c48be53-ab7f-11ed-ba70-00e01a6800eb</t>
  </si>
  <si>
    <t>Черный/Бордовый</t>
  </si>
  <si>
    <t>https://www.lavrpack.ru/local/templates/phoenix_v1/images_cache/thumbs/bc5815afae26548b642a8da5a6f616d2.webp?v=1790791847</t>
  </si>
  <si>
    <t>16192b64-ab7f-11ed-ba70-00e01a6800eb#3fc8e1ea-ab80-11ed-ba70-00e01a6800eb</t>
  </si>
  <si>
    <t>Зеленая бирюза/Медный</t>
  </si>
  <si>
    <t>https://www.lavrpack.ru/local/templates/phoenix_v1/images_cache/thumbs/0ce8a1609c105283d3388ab9d9fe7f42.webp?v=1790791847</t>
  </si>
  <si>
    <t>63711ba7-ac4a-11ed-ba70-00e01a6800eb#cc7ee48d-ac4a-11ed-ba70-00e01a6800eb</t>
  </si>
  <si>
    <t>78642</t>
  </si>
  <si>
    <t>Корейская пленка "Первая любовь"</t>
  </si>
  <si>
    <t>Яркий бежевый (08)</t>
  </si>
  <si>
    <t>https://www.lavrpack.ru/local/templates/phoenix_v1/images_cache/thumbs/6f505c6b801d09a681a6d898a5fa615d.webp?v=1790791847</t>
  </si>
  <si>
    <t>63711ba7-ac4a-11ed-ba70-00e01a6800eb#e0e697bd-ce48-11ef-ab3c-22344d083d2c</t>
  </si>
  <si>
    <t>Хаки (16)</t>
  </si>
  <si>
    <t>https://www.lavrpack.ru/local/templates/phoenix_v1/images_cache/thumbs/599fd47226db6a47c3c5ec0b730a1c38.webp?v=1790791847</t>
  </si>
  <si>
    <t>63711ba7-ac4a-11ed-ba70-00e01a6800eb#e1ceb691-ac4a-11ed-ba70-00e01a6800eb</t>
  </si>
  <si>
    <t>Багровый красный (10)</t>
  </si>
  <si>
    <t>https://www.lavrpack.ru/local/templates/phoenix_v1/images_cache/thumbs/59a4d56aa50212333764f3eb60201da2.webp?v=1790784612</t>
  </si>
  <si>
    <t>63711ba7-ac4a-11ed-ba70-00e01a6800eb#da7cc3f9-ce48-11ef-ab3c-22344d083d2c</t>
  </si>
  <si>
    <t>Серо-сиреневый (15)</t>
  </si>
  <si>
    <t>https://www.lavrpack.ru/local/templates/phoenix_v1/images_cache/thumbs/196f1b75d39790e8a739f2f998e2bfe4.webp?v=1790791847</t>
  </si>
  <si>
    <t>63711ba7-ac4a-11ed-ba70-00e01a6800eb#a2e93bb3-ac56-11ed-ba70-00e01a6800eb</t>
  </si>
  <si>
    <t>Ледяной чай (30)</t>
  </si>
  <si>
    <t>https://www.lavrpack.ru/local/templates/phoenix_v1/images_cache/thumbs/a88df07b8683fa1055a68c3b6efc2501.webp?v=1790791847</t>
  </si>
  <si>
    <t>63711ba7-ac4a-11ed-ba70-00e01a6800eb#f69b2b18-ce48-11ef-ab3c-22344d083d2c</t>
  </si>
  <si>
    <t>Светло розовый (19)</t>
  </si>
  <si>
    <t>https://www.lavrpack.ru/local/templates/phoenix_v1/images_cache/thumbs/aedfb7b74937756e92d95d95cce409e9.webp?v=1790791847</t>
  </si>
  <si>
    <t>63711ba7-ac4a-11ed-ba70-00e01a6800eb#55dfa129-ac4c-11ed-ba70-00e01a6800eb</t>
  </si>
  <si>
    <t>Белый жемчуг (22)</t>
  </si>
  <si>
    <t>https://www.lavrpack.ru/local/templates/phoenix_v1/images_cache/thumbs/acf32696754ae85804d0cc68fc86876d.webp?v=1790791847</t>
  </si>
  <si>
    <t>63711ba7-ac4a-11ed-ba70-00e01a6800eb#bc9a1881-47e5-11ee-a90e-00e01a6800eb</t>
  </si>
  <si>
    <t>Нежно-зеленый (04)</t>
  </si>
  <si>
    <t>https://www.lavrpack.ru/local/templates/phoenix_v1/images_cache/thumbs/21041dfb5317df5f468656aaedf2f22e.webp?v=1790791847</t>
  </si>
  <si>
    <t>63711ba7-ac4a-11ed-ba70-00e01a6800eb#fb9de611-47e5-11ee-a90e-00e01a6800eb</t>
  </si>
  <si>
    <t>Сакура (21)</t>
  </si>
  <si>
    <t>https://www.lavrpack.ru/local/templates/phoenix_v1/images_cache/thumbs/c2fdb639ec725984807a20aea1616e71.webp?v=1790791847</t>
  </si>
  <si>
    <t>63711ba7-ac4a-11ed-ba70-00e01a6800eb#af3b3b2b-ac56-11ed-ba70-00e01a6800eb</t>
  </si>
  <si>
    <t>Заварной крем (31)</t>
  </si>
  <si>
    <t>https://www.lavrpack.ru/local/templates/phoenix_v1/images_cache/thumbs/83864da9259df696f3eef8305d7d6fe7.webp?v=1790791847</t>
  </si>
  <si>
    <t>63711ba7-ac4a-11ed-ba70-00e01a6800eb#d4e3a2bc-47e5-11ee-a90e-00e01a6800eb</t>
  </si>
  <si>
    <t>Пудра (32)</t>
  </si>
  <si>
    <t>https://www.lavrpack.ru/local/templates/phoenix_v1/images_cache/thumbs/66db8bf37add5533f758ded16c4316da.webp?v=1790791847</t>
  </si>
  <si>
    <t>63711ba7-ac4a-11ed-ba70-00e01a6800eb#ee96c40a-ce48-11ef-ab3c-22344d083d2c</t>
  </si>
  <si>
    <t>Черный (18)</t>
  </si>
  <si>
    <t>https://www.lavrpack.ru/local/templates/phoenix_v1/images_cache/thumbs/6ce26419787b0cb87ce3269cf0b3f345.webp?v=1790791847</t>
  </si>
  <si>
    <t>63711ba7-ac4a-11ed-ba70-00e01a6800eb#3734ffd0-ac4c-11ed-ba70-00e01a6800eb</t>
  </si>
  <si>
    <t>Мармеладный розовый (29)</t>
  </si>
  <si>
    <t>https://www.lavrpack.ru/local/templates/phoenix_v1/images_cache/thumbs/41a1f9583886cf561601bd60233c6cfc.webp?v=1790791847</t>
  </si>
  <si>
    <t>63711ba7-ac4a-11ed-ba70-00e01a6800eb#f4e80104-ac4a-11ed-ba70-00e01a6800eb</t>
  </si>
  <si>
    <t>Насыщенный красный (12)</t>
  </si>
  <si>
    <t>https://www.lavrpack.ru/local/templates/phoenix_v1/images_cache/thumbs/a87ebd43bf9c39f7da5d1011df60f54e.webp?v=1790791847</t>
  </si>
  <si>
    <t>63711ba7-ac4a-11ed-ba70-00e01a6800eb#7647e6a3-ac4a-11ed-ba70-00e01a6800eb</t>
  </si>
  <si>
    <t>Пепельный розовый (02)</t>
  </si>
  <si>
    <t>https://www.lavrpack.ru/local/templates/phoenix_v1/images_cache/thumbs/6310cab5892c307b4287e0f5414f3764.webp?v=1790791847</t>
  </si>
  <si>
    <t>63711ba7-ac4a-11ed-ba70-00e01a6800eb#9904fb90-ac4a-11ed-ba70-00e01a6800eb</t>
  </si>
  <si>
    <t>Небесный (07)</t>
  </si>
  <si>
    <t>https://www.lavrpack.ru/local/templates/phoenix_v1/images_cache/thumbs/6b22eadb5dc1e69566d165dbe3f006ce.webp?v=1790791847</t>
  </si>
  <si>
    <t>63711ba7-ac4a-11ed-ba70-00e01a6800eb#22cc1357-ac4c-11ed-ba70-00e01a6800eb</t>
  </si>
  <si>
    <t>Благородный серый (13)</t>
  </si>
  <si>
    <t>https://www.lavrpack.ru/local/templates/phoenix_v1/images_cache/thumbs/2b11482dcd8619b94c5f67211167df63.webp?v=1790791847</t>
  </si>
  <si>
    <t>63711ba7-ac4a-11ed-ba70-00e01a6800eb#e0c60fe1-7ef5-11ee-a8ad-00e01a6800eb</t>
  </si>
  <si>
    <t>Бежевый (01)</t>
  </si>
  <si>
    <t>https://www.lavrpack.ru/local/templates/phoenix_v1/images_cache/thumbs/04c17a74de0df49753695f93f9bc3182.webp?v=1790791847</t>
  </si>
  <si>
    <t>63711ba7-ac4a-11ed-ba70-00e01a6800eb#ab23cbfb-ac54-11ed-ba70-00e01a6800eb</t>
  </si>
  <si>
    <t>Пепельная пудра (28)</t>
  </si>
  <si>
    <t>https://www.lavrpack.ru/local/templates/phoenix_v1/images_cache/thumbs/93997f4ec562e8682a7a9834c3e48892.webp?v=1790791847</t>
  </si>
  <si>
    <t>63711ba7-ac4a-11ed-ba70-00e01a6800eb#2bef060b-2209-11ee-84d8-00e01a6800eb</t>
  </si>
  <si>
    <t>Светло-зеленый (17)</t>
  </si>
  <si>
    <t>https://www.lavrpack.ru/local/templates/phoenix_v1/images_cache/thumbs/e44ccc3d84e9c44ce27e7bdcebd12ea6.webp?v=1790791847</t>
  </si>
  <si>
    <t>63711ba7-ac4a-11ed-ba70-00e01a6800eb#6fbba5c6-ac56-11ed-ba70-00e01a6800eb</t>
  </si>
  <si>
    <t>Сливочный (24)</t>
  </si>
  <si>
    <t>https://www.lavrpack.ru/local/templates/phoenix_v1/images_cache/thumbs/393e5d1749e6dc34b0b8e3d5916da61f.webp?v=1790791847</t>
  </si>
  <si>
    <t>63711ba7-ac4a-11ed-ba70-00e01a6800eb#a3de010c-fd0b-11f0-ab4d-22344d083d2c</t>
  </si>
  <si>
    <t>Телесный (09)</t>
  </si>
  <si>
    <t>https://www.lavrpack.ru/local/templates/phoenix_v1/images_cache/thumbs/162c201214a256a3bfa4eabde0d20f15.webp?v=1790832589</t>
  </si>
  <si>
    <t>63711ba7-ac4a-11ed-ba70-00e01a6800eb#87a67120-ac4a-11ed-ba70-00e01a6800eb</t>
  </si>
  <si>
    <t>Фиолетовый (06)</t>
  </si>
  <si>
    <t>https://www.lavrpack.ru/local/templates/phoenix_v1/images_cache/thumbs/dd44aaf27885ee10e1f46bd7550b3cb0.webp?v=1790791847</t>
  </si>
  <si>
    <t>63711ba7-ac4a-11ed-ba70-00e01a6800eb#e8908280-47e5-11ee-a90e-00e01a6800eb</t>
  </si>
  <si>
    <t>Туманная роза (26)</t>
  </si>
  <si>
    <t>https://www.lavrpack.ru/local/templates/phoenix_v1/images_cache/thumbs/f22d65d7b1d8803fa178a446e4a5d5f5.webp?v=1790791847</t>
  </si>
  <si>
    <t>63711ba7-ac4a-11ed-ba70-00e01a6800eb#02c248aa-ce49-11ef-ab3c-22344d083d2c</t>
  </si>
  <si>
    <t>Оливковый (23)</t>
  </si>
  <si>
    <t>https://www.lavrpack.ru/local/templates/phoenix_v1/images_cache/thumbs/0cd67ccc57519a5a2af3409bd0ea92d9.webp?v=1790791847</t>
  </si>
  <si>
    <t>63711ba7-ac4a-11ed-ba70-00e01a6800eb#d1dc0a5f-ce48-11ef-ab3c-22344d083d2c</t>
  </si>
  <si>
    <t>Серый (03)</t>
  </si>
  <si>
    <t>https://www.lavrpack.ru/local/templates/phoenix_v1/images_cache/thumbs/8a2f095e6c2abecaab382370ac9a4e5b.webp?v=1790791847</t>
  </si>
  <si>
    <t>a7593b5f-bb95-11ef-ab3b-22344d083d2c#c4f63e31-bb95-11ef-ab3b-22344d083d2c</t>
  </si>
  <si>
    <t>110790</t>
  </si>
  <si>
    <t>Матовая плёнка "Бутоны роз"</t>
  </si>
  <si>
    <t>65мкр, Светло-розовый</t>
  </si>
  <si>
    <t>https://www.lavrpack.ru/local/templates/phoenix_v1/images_cache/thumbs/c89d2ae7c06134e4557661cb5291f628.webp?v=1790791847</t>
  </si>
  <si>
    <t>a7593b5f-bb95-11ef-ab3b-22344d083d2c#cc7234d6-bb95-11ef-ab3b-22344d083d2c</t>
  </si>
  <si>
    <t>65мкр, Светло-зеленый</t>
  </si>
  <si>
    <t>https://www.lavrpack.ru/local/templates/phoenix_v1/images_cache/thumbs/2516e46c32a9288a34785c24535fda91.webp?v=1790791847</t>
  </si>
  <si>
    <t>a7593b5f-bb95-11ef-ab3b-22344d083d2c#bec04a30-bb95-11ef-ab3b-22344d083d2c</t>
  </si>
  <si>
    <t>65мкр, Светло-сиреневый</t>
  </si>
  <si>
    <t>https://www.lavrpack.ru/local/templates/phoenix_v1/images_cache/thumbs/26baa4d67cb7eaaff2a183c73324a126.webp?v=1790791847</t>
  </si>
  <si>
    <t>d30a1965-edb6-11ee-9f05-00e01a6800eb#0170f88f-4d27-11f1-ab50-22344d083d2c</t>
  </si>
  <si>
    <t>106969</t>
  </si>
  <si>
    <t>Матовая пленка "Весенний букет"</t>
  </si>
  <si>
    <t>Красный</t>
  </si>
  <si>
    <t>https://www.lavrpack.ru/local/templates/phoenix_v1/images_cache/thumbs/ce34cd70939765680bde65fcb2ab5770.webp?v=1790832589</t>
  </si>
  <si>
    <t>d30a1965-edb6-11ee-9f05-00e01a6800eb#a24103a2-967c-11ef-ab37-22344d083d2c</t>
  </si>
  <si>
    <t>Кремовый</t>
  </si>
  <si>
    <t>https://www.lavrpack.ru/local/templates/phoenix_v1/images_cache/thumbs/a1752afb8c0ea7060329c0b2cd39d843.webp?v=1790791847</t>
  </si>
  <si>
    <t>87b7175b-edb2-11ee-9f05-00e01a6800eb#8e4c659d-edb2-11ee-9f05-00e01a6800eb</t>
  </si>
  <si>
    <t>106967</t>
  </si>
  <si>
    <t>Матовая пленка "Любовная история"</t>
  </si>
  <si>
    <t>https://www.lavrpack.ru/local/templates/phoenix_v1/images_cache/thumbs/edd729925717d7ceb2ab51df164c25f1.webp?v=1790791847</t>
  </si>
  <si>
    <t>87b7175b-edb2-11ee-9f05-00e01a6800eb#9b6195be-edb2-11ee-9f05-00e01a6800eb</t>
  </si>
  <si>
    <t>Розовый</t>
  </si>
  <si>
    <t>https://www.lavrpack.ru/local/templates/phoenix_v1/images_cache/thumbs/3f9eb6fa42225696a9bf75cdd5994b92.webp?v=1790791847</t>
  </si>
  <si>
    <t>431b56db-bb94-11ef-ab3b-22344d083d2c#55cf1c2a-bb94-11ef-ab3b-22344d083d2c</t>
  </si>
  <si>
    <t>110789</t>
  </si>
  <si>
    <t>Матовая плёнка "Рукописи"</t>
  </si>
  <si>
    <t>65мкр, Кремовый</t>
  </si>
  <si>
    <t>https://www.lavrpack.ru/local/templates/phoenix_v1/images_cache/thumbs/995bfbc875195828bf151ac224dc07c6.webp?v=1790791847</t>
  </si>
  <si>
    <t>602118e0-1aff-11ee-8f7e-00e01a6800eb#94ae313e-1b01-11ee-8f7e-00e01a6800eb</t>
  </si>
  <si>
    <t>103284</t>
  </si>
  <si>
    <t>Пленка</t>
  </si>
  <si>
    <t>Россия, желтый</t>
  </si>
  <si>
    <t>Лак "Pastel" 59см×180гр</t>
  </si>
  <si>
    <t>https://www.lavrpack.ru/local/templates/phoenix_v1/images_cache/thumbs/5694a50d69527069edb7c539f722c697.webp?v=1790791847</t>
  </si>
  <si>
    <t>602118e0-1aff-11ee-8f7e-00e01a6800eb#ea7064bd-1b01-11ee-8f7e-00e01a6800eb</t>
  </si>
  <si>
    <t>Россия, тиффани</t>
  </si>
  <si>
    <t>https://www.lavrpack.ru/local/templates/phoenix_v1/images_cache/thumbs/6c918c71cbdfa8be81c8ec61469c7efb.webp?v=1790791847</t>
  </si>
  <si>
    <t>602118e0-1aff-11ee-8f7e-00e01a6800eb#84107634-1b01-11ee-8f7e-00e01a6800eb</t>
  </si>
  <si>
    <t>Россия, белый</t>
  </si>
  <si>
    <t>https://www.lavrpack.ru/local/templates/phoenix_v1/images_cache/thumbs/caaf78e0a78ec9555c9da8ca07c9ea7a.webp?v=1790791847</t>
  </si>
  <si>
    <t>602118e0-1aff-11ee-8f7e-00e01a6800eb#c722fd89-8bb9-11ef-ab5c-1cfd08767543</t>
  </si>
  <si>
    <t>Россия, сливовый</t>
  </si>
  <si>
    <t>https://www.lavrpack.ru/local/templates/phoenix_v1/images_cache/thumbs/9e96374ae21de23f7d382f424edf3767.webp?v=1790791847</t>
  </si>
  <si>
    <t>602118e0-1aff-11ee-8f7e-00e01a6800eb#8c65c9c6-8bb9-11ef-ab5c-1cfd08767543</t>
  </si>
  <si>
    <t>Россия, зеленый чай</t>
  </si>
  <si>
    <t>https://www.lavrpack.ru/local/templates/phoenix_v1/images_cache/thumbs/98e38efc9d4e98912a4f8ff83a35d9ae.webp?v=1790791847</t>
  </si>
  <si>
    <t>3db3b8c7-d6da-11ee-a0ad-00e01a6800eb#703d0fa6-d6da-11ee-a0ad-00e01a6800eb</t>
  </si>
  <si>
    <t>106513</t>
  </si>
  <si>
    <t>Россия, Розовый/черный</t>
  </si>
  <si>
    <t>"Жемчужная Коллаж тон."2-х сторон.с рис.60см×200гр</t>
  </si>
  <si>
    <t>https://www.lavrpack.ru/local/templates/phoenix_v1/images_cache/thumbs/430723878ea7080e4a92bdb8b197e7f5.webp?v=1790791847</t>
  </si>
  <si>
    <t>3db3b8c7-d6da-11ee-a0ad-00e01a6800eb#51bfcf84-d6da-11ee-a0ad-00e01a6800eb</t>
  </si>
  <si>
    <t>Россия, Светло-фиолетовый/черный</t>
  </si>
  <si>
    <t>https://www.lavrpack.ru/local/templates/phoenix_v1/images_cache/thumbs/bd5deff30126abf791ce6a67d744afb4.webp?v=1790791847</t>
  </si>
  <si>
    <t>aaa0c0f9-d6d3-11ee-a0ad-00e01a6800eb#e620c672-d6d3-11ee-a0ad-00e01a6800eb</t>
  </si>
  <si>
    <t>106511</t>
  </si>
  <si>
    <t>Россия, Слива/бордовый</t>
  </si>
  <si>
    <t>"Жемчужная тонировка"2-х сторон."60см×200гр</t>
  </si>
  <si>
    <t>https://www.lavrpack.ru/local/templates/phoenix_v1/images_cache/thumbs/42bc3579dca978e67cf627539c9e08bc.webp?v=1790791847</t>
  </si>
  <si>
    <t>aaa0c0f9-d6d3-11ee-a0ad-00e01a6800eb#b9d2c780-d6d4-11ee-a0ad-00e01a6800eb</t>
  </si>
  <si>
    <t>Россия, Васильковый/серый</t>
  </si>
  <si>
    <t>https://www.lavrpack.ru/local/templates/phoenix_v1/images_cache/thumbs/254dd415aed8c5ddf5f1c9fc65f5c3e4.webp?v=1790791847</t>
  </si>
  <si>
    <t>aaa0c0f9-d6d3-11ee-a0ad-00e01a6800eb#18b3a2f5-d6d4-11ee-a0ad-00e01a6800eb</t>
  </si>
  <si>
    <t>Россия, Салат/салат</t>
  </si>
  <si>
    <t>https://www.lavrpack.ru/local/templates/phoenix_v1/images_cache/thumbs/2f012e8c610a25519d6fd393e6fde24d.webp?v=1790791847</t>
  </si>
  <si>
    <t>aaa0c0f9-d6d3-11ee-a0ad-00e01a6800eb#18b12440-3784-11ef-ab44-22344d083d2c</t>
  </si>
  <si>
    <t>Россия, Сирень/сирень</t>
  </si>
  <si>
    <t>https://www.lavrpack.ru/local/templates/phoenix_v1/images_cache/thumbs/730e318eac97dce5e57107f2e305b79e.webp?v=1790791847</t>
  </si>
  <si>
    <t>aaa0c0f9-d6d3-11ee-a0ad-00e01a6800eb#f447062a-3783-11ef-ab44-22344d083d2c</t>
  </si>
  <si>
    <t>Россия, Пудра/пудра</t>
  </si>
  <si>
    <t>https://www.lavrpack.ru/local/templates/phoenix_v1/images_cache/thumbs/82dbcf1fcbbe85836f596d3eea91bab9.webp?v=1790791847</t>
  </si>
  <si>
    <t>aaa0c0f9-d6d3-11ee-a0ad-00e01a6800eb#f0f126d1-d6d3-11ee-a0ad-00e01a6800eb</t>
  </si>
  <si>
    <t>Россия, Сирень/розовый</t>
  </si>
  <si>
    <t>https://www.lavrpack.ru/local/templates/phoenix_v1/images_cache/thumbs/6d24b45ae57dabc8d01da6a8c17755de.webp?v=1790791847</t>
  </si>
  <si>
    <t>aaa0c0f9-d6d3-11ee-a0ad-00e01a6800eb#6be017e8-d6d4-11ee-a0ad-00e01a6800eb</t>
  </si>
  <si>
    <t>Россия, Персик/персик</t>
  </si>
  <si>
    <t>https://www.lavrpack.ru/local/templates/phoenix_v1/images_cache/thumbs/3405a965b642a9cbdcbdf05916acc20b.webp?v=1790791847</t>
  </si>
  <si>
    <t>aaa0c0f9-d6d3-11ee-a0ad-00e01a6800eb#0dcbf917-5886-11ef-ab50-1cfd08767542</t>
  </si>
  <si>
    <t>Россия, Кофе с молоком/кофе с молоком</t>
  </si>
  <si>
    <t>https://www.lavrpack.ru/local/templates/phoenix_v1/images_cache/thumbs/6642857c44c58aabf585a08b83f4d505.webp?v=1790832589</t>
  </si>
  <si>
    <t>aaa0c0f9-d6d3-11ee-a0ad-00e01a6800eb#8f3ca91a-d6d4-11ee-a0ad-00e01a6800eb</t>
  </si>
  <si>
    <t>Россия, Пастельный/олива</t>
  </si>
  <si>
    <t>https://www.lavrpack.ru/local/templates/phoenix_v1/images_cache/thumbs/668958d89736e16a584c8f4adf4d5a5a.webp?v=1790780555</t>
  </si>
  <si>
    <t>aaa0c0f9-d6d3-11ee-a0ad-00e01a6800eb#7a17afea-d6d4-11ee-a0ad-00e01a6800eb</t>
  </si>
  <si>
    <t>Россия, Пастельный/персик</t>
  </si>
  <si>
    <t>https://www.lavrpack.ru/local/templates/phoenix_v1/images_cache/thumbs/d1624b45d7ea46059c9dc8bb684ff02a.webp?v=1790791847</t>
  </si>
  <si>
    <t>06ee3f41-d6d3-11ee-a0ad-00e01a6800eb#48347b45-d6d3-11ee-a0ad-00e01a6800eb</t>
  </si>
  <si>
    <t>106510</t>
  </si>
  <si>
    <t>Россия, Красный/черный</t>
  </si>
  <si>
    <t>"Жемчужная Флористик"2-х сторон.с рис."60см×200гр</t>
  </si>
  <si>
    <t>https://www.lavrpack.ru/local/templates/phoenix_v1/images_cache/thumbs/9b9ac0f2efe425bd4e112ad2253aff9d.webp?v=1790791847</t>
  </si>
  <si>
    <t>06ee3f41-d6d3-11ee-a0ad-00e01a6800eb#10c71095-d6d3-11ee-a0ad-00e01a6800eb</t>
  </si>
  <si>
    <t>https://www.lavrpack.ru/local/templates/phoenix_v1/images_cache/thumbs/d2f566e04ed5db5aa5647960b7507c65.webp?v=1790791847</t>
  </si>
  <si>
    <t>06ee3f41-d6d3-11ee-a0ad-00e01a6800eb#1fde69e0-d6d3-11ee-a0ad-00e01a6800eb</t>
  </si>
  <si>
    <t>https://www.lavrpack.ru/local/templates/phoenix_v1/images_cache/thumbs/752c3badeb9ae01b3c6b76b014d78902.webp?v=1790791847</t>
  </si>
  <si>
    <t>1a5ea0af-d6d1-11ee-a0ad-00e01a6800eb#7ab0ef65-d6d1-11ee-a0ad-00e01a6800eb</t>
  </si>
  <si>
    <t>106509</t>
  </si>
  <si>
    <t>Россия, Пастельный</t>
  </si>
  <si>
    <t>"Жемчужная Царь Горох тон."2-х сторон. 60см×200гр</t>
  </si>
  <si>
    <t>https://www.lavrpack.ru/local/templates/phoenix_v1/images_cache/thumbs/a715d3f70f513bdf0408906a52967bb8.webp?v=1790791847</t>
  </si>
  <si>
    <t>8cdb344d-d6cf-11ee-a0ad-00e01a6800eb#32b856b4-d6d0-11ee-a0ad-00e01a6800eb</t>
  </si>
  <si>
    <t>106508</t>
  </si>
  <si>
    <t>Россия, Лимон/черный</t>
  </si>
  <si>
    <t>"Жемчужная Экспресс тон."2-х сторон. 59см×200гр</t>
  </si>
  <si>
    <t>https://www.lavrpack.ru/local/templates/phoenix_v1/images_cache/thumbs/d46a4ff32ebc75706d7a34c99b84ee17.webp?v=1790791847</t>
  </si>
  <si>
    <t>8cdb344d-d6cf-11ee-a0ad-00e01a6800eb#1f684ce6-d6d0-11ee-a0ad-00e01a6800eb</t>
  </si>
  <si>
    <t>Россия, Пастельный/черный</t>
  </si>
  <si>
    <t>https://www.lavrpack.ru/local/templates/phoenix_v1/images_cache/thumbs/6261f47b258a07093009e36478f742a3.webp?v=1790791847</t>
  </si>
  <si>
    <t>8cdb344d-d6cf-11ee-a0ad-00e01a6800eb#67b618ef-d6d0-11ee-a0ad-00e01a6800eb</t>
  </si>
  <si>
    <t>Россия, Зеленый чай/черный</t>
  </si>
  <si>
    <t>https://www.lavrpack.ru/local/templates/phoenix_v1/images_cache/thumbs/666a7da34ad756c30e79bf5158cb2176.webp?v=1790791847</t>
  </si>
  <si>
    <t>8cdb344d-d6cf-11ee-a0ad-00e01a6800eb#b4518458-d6cf-11ee-a0ad-00e01a6800eb</t>
  </si>
  <si>
    <t>https://www.lavrpack.ru/local/templates/phoenix_v1/images_cache/thumbs/d6325bdaaade120dac70160c46e4fa76.webp?v=1790791847</t>
  </si>
  <si>
    <t>8cdb344d-d6cf-11ee-a0ad-00e01a6800eb#78b30b17-d6d0-11ee-a0ad-00e01a6800eb</t>
  </si>
  <si>
    <t>Россия, Васильковый/черный</t>
  </si>
  <si>
    <t>https://www.lavrpack.ru/local/templates/phoenix_v1/images_cache/thumbs/62d44e4f715c3e0b21a90e0a583945b3.webp?v=1790791847</t>
  </si>
  <si>
    <t>b1692307-d6c4-11ee-a0ad-00e01a6800eb#c0cca87c-d6c4-11ee-a0ad-00e01a6800eb</t>
  </si>
  <si>
    <t>106503</t>
  </si>
  <si>
    <t>Россия, Сирень</t>
  </si>
  <si>
    <t>"Круги" 70см×200гр</t>
  </si>
  <si>
    <t>https://www.lavrpack.ru/local/templates/phoenix_v1/images_cache/thumbs/c59a8627266f714b74af0864521e42e9.webp?v=1790791847</t>
  </si>
  <si>
    <t>b1692307-d6c4-11ee-a0ad-00e01a6800eb#c7a49d45-d6c4-11ee-a0ad-00e01a6800eb</t>
  </si>
  <si>
    <t>Россия, Салат</t>
  </si>
  <si>
    <t>https://www.lavrpack.ru/local/templates/phoenix_v1/images_cache/thumbs/82e7456a2ea5a2de45bcb705a6bbbbb9.webp?v=1790791847</t>
  </si>
  <si>
    <t>b1692307-d6c4-11ee-a0ad-00e01a6800eb#e9bd7343-d6c4-11ee-a0ad-00e01a6800eb</t>
  </si>
  <si>
    <t>Россия, Белый</t>
  </si>
  <si>
    <t>https://www.lavrpack.ru/local/templates/phoenix_v1/images_cache/thumbs/8df57342d644009b9d4796be8e277d29.webp?v=1790791847</t>
  </si>
  <si>
    <t>b1692307-d6c4-11ee-a0ad-00e01a6800eb#b8ae972c-d6c4-11ee-a0ad-00e01a6800eb</t>
  </si>
  <si>
    <t>Россия, Ярко-розовый</t>
  </si>
  <si>
    <t>https://www.lavrpack.ru/local/templates/phoenix_v1/images_cache/thumbs/45017c5a06a7f95a0629d29df5a190b2.webp?v=1790791847</t>
  </si>
  <si>
    <t>b1692307-d6c4-11ee-a0ad-00e01a6800eb#e3be1bb2-d6c4-11ee-a0ad-00e01a6800eb</t>
  </si>
  <si>
    <t>Россия, Желтый</t>
  </si>
  <si>
    <t>https://www.lavrpack.ru/local/templates/phoenix_v1/images_cache/thumbs/b828d9521e8761d01ddaecc143408a3f.webp?v=1790791847</t>
  </si>
  <si>
    <t>b1692307-d6c4-11ee-a0ad-00e01a6800eb#d1a1232c-d6c4-11ee-a0ad-00e01a6800eb</t>
  </si>
  <si>
    <t>Россия, Розовый</t>
  </si>
  <si>
    <t>https://www.lavrpack.ru/local/templates/phoenix_v1/images_cache/thumbs/7915655f6498521db98ae0ce4043c241.webp?v=1790791847</t>
  </si>
  <si>
    <t>b1692307-d6c4-11ee-a0ad-00e01a6800eb#dafe2cd1-d6c4-11ee-a0ad-00e01a6800eb</t>
  </si>
  <si>
    <t>Россия, Красный</t>
  </si>
  <si>
    <t>https://www.lavrpack.ru/local/templates/phoenix_v1/images_cache/thumbs/ac2b63f71b2efb8c5f7c7901814e8a66.webp?v=1790791847</t>
  </si>
  <si>
    <t>2b777b2d-d637-11ee-a0ad-00e01a6800eb#831ce604-d637-11ee-a0ad-00e01a6800eb</t>
  </si>
  <si>
    <t>106498</t>
  </si>
  <si>
    <t>"Письмо" 70см×200гр</t>
  </si>
  <si>
    <t>https://www.lavrpack.ru/local/templates/phoenix_v1/images_cache/thumbs/8d9d6aabf803e3a2fbb9ed4f5df9c989.webp?v=1790791847</t>
  </si>
  <si>
    <t>2b777b2d-d637-11ee-a0ad-00e01a6800eb#6aaae453-d637-11ee-a0ad-00e01a6800eb</t>
  </si>
  <si>
    <t>https://www.lavrpack.ru/local/templates/phoenix_v1/images_cache/thumbs/7f2a5743d2d655612354afe395b7ea9e.webp?v=1790791847</t>
  </si>
  <si>
    <t>2b777b2d-d637-11ee-a0ad-00e01a6800eb#50c32a98-d637-11ee-a0ad-00e01a6800eb</t>
  </si>
  <si>
    <t>https://www.lavrpack.ru/local/templates/phoenix_v1/images_cache/thumbs/5f9f1ee8532f1ece883675790f87993a.webp?v=1790791847</t>
  </si>
  <si>
    <t>2b777b2d-d637-11ee-a0ad-00e01a6800eb#41bc7b14-d637-11ee-a0ad-00e01a6800eb</t>
  </si>
  <si>
    <t>Россия, Черный</t>
  </si>
  <si>
    <t>https://www.lavrpack.ru/local/templates/phoenix_v1/images_cache/thumbs/6fc9a1a1ce45bf55df6e6deaac0dc79d.webp?v=1790791847</t>
  </si>
  <si>
    <t>745908ee-d624-11ee-a0ad-00e01a6800eb#85585c63-d624-11ee-a0ad-00e01a6800eb</t>
  </si>
  <si>
    <t>106492</t>
  </si>
  <si>
    <t>"Рукопись" 70см×200гр</t>
  </si>
  <si>
    <t>https://www.lavrpack.ru/local/templates/phoenix_v1/images_cache/thumbs/3802b26e054438fd75740b17f5a118bf.webp?v=1790791847</t>
  </si>
  <si>
    <t>745908ee-d624-11ee-a0ad-00e01a6800eb#7cf2e1cb-d624-11ee-a0ad-00e01a6800eb</t>
  </si>
  <si>
    <t>https://www.lavrpack.ru/local/templates/phoenix_v1/images_cache/thumbs/2f17ab1e2537b6b738949f6456c74f2d.webp?v=1790791847</t>
  </si>
  <si>
    <t>47dbb00b-ea9f-11ee-9f05-00e01a6800eb#5ff0dbff-ea9f-11ee-9f05-00e01a6800eb</t>
  </si>
  <si>
    <t>106878</t>
  </si>
  <si>
    <t>Россия, красный</t>
  </si>
  <si>
    <t>"Сердца" 70см×200гр</t>
  </si>
  <si>
    <t>https://www.lavrpack.ru/local/templates/phoenix_v1/images_cache/thumbs/652608f2d94f5ac1bca805d34ed74ff3.webp?v=1790791847</t>
  </si>
  <si>
    <t>cfdd19b9-d620-11ee-a0ad-00e01a6800eb#18914136-d621-11ee-a0ad-00e01a6800eb</t>
  </si>
  <si>
    <t>106488</t>
  </si>
  <si>
    <t>Россия, Розовый/золото</t>
  </si>
  <si>
    <t>"Совершенство тон." 60см×200гр</t>
  </si>
  <si>
    <t>https://www.lavrpack.ru/local/templates/phoenix_v1/images_cache/thumbs/4474721b89aa3146ad186a3e128f6d79.webp?v=1790791847</t>
  </si>
  <si>
    <t>cfdd19b9-d620-11ee-a0ad-00e01a6800eb#31d97ebf-d621-11ee-a0ad-00e01a6800eb</t>
  </si>
  <si>
    <t>Россия, Белый/золото</t>
  </si>
  <si>
    <t>https://www.lavrpack.ru/local/templates/phoenix_v1/images_cache/thumbs/473e9a9bc76df5b1f4ee0ada9a86c27e.webp?v=1790791847</t>
  </si>
  <si>
    <t>655c33bf-d61b-11ee-a0ad-00e01a6800eb#12a7bf99-d61d-11ee-a0ad-00e01a6800eb</t>
  </si>
  <si>
    <t>106486</t>
  </si>
  <si>
    <t>Россия, Малина</t>
  </si>
  <si>
    <t>"Тонировка матовая"70см×200гр</t>
  </si>
  <si>
    <t>https://www.lavrpack.ru/local/templates/phoenix_v1/images_cache/thumbs/1ec08d6aaa000389a5a68305f92ea90a.webp?v=1790791847</t>
  </si>
  <si>
    <t>655c33bf-d61b-11ee-a0ad-00e01a6800eb#d9b3f3ab-d61c-11ee-a0ad-00e01a6800eb</t>
  </si>
  <si>
    <t>Россия, Ярко-голубой</t>
  </si>
  <si>
    <t>https://www.lavrpack.ru/local/templates/phoenix_v1/images_cache/thumbs/0b5325ee7f58362918108491726c6080.webp?v=1790791847</t>
  </si>
  <si>
    <t>655c33bf-d61b-11ee-a0ad-00e01a6800eb#cc038b9f-d61b-11ee-a0ad-00e01a6800eb</t>
  </si>
  <si>
    <t>Россия, Салат нежный</t>
  </si>
  <si>
    <t>https://www.lavrpack.ru/local/templates/phoenix_v1/images_cache/thumbs/a375cf113575ceda515f2a3d41f1d7b9.webp?v=1790791847</t>
  </si>
  <si>
    <t>655c33bf-d61b-11ee-a0ad-00e01a6800eb#e605f32d-d61c-11ee-a0ad-00e01a6800eb</t>
  </si>
  <si>
    <t>Россия, Фиолетовый</t>
  </si>
  <si>
    <t>https://www.lavrpack.ru/local/templates/phoenix_v1/images_cache/thumbs/5f7e9b9168aee1e421e5672064c6c4f5.webp?v=1790791847</t>
  </si>
  <si>
    <t>655c33bf-d61b-11ee-a0ad-00e01a6800eb#3ef1f7de-d61e-11ee-a0ad-00e01a6800eb</t>
  </si>
  <si>
    <t>Россия, Зеленый</t>
  </si>
  <si>
    <t>https://www.lavrpack.ru/local/templates/phoenix_v1/images_cache/thumbs/1225bd33e2555a60e98cf54d4d2799f8.webp?v=1790791847</t>
  </si>
  <si>
    <t>655c33bf-d61b-11ee-a0ad-00e01a6800eb#2630eaa9-d61d-11ee-a0ad-00e01a6800eb</t>
  </si>
  <si>
    <t>https://www.lavrpack.ru/local/templates/phoenix_v1/images_cache/thumbs/65cb3b12191277f9bd30f0415cd2566a.webp?v=1790791847</t>
  </si>
  <si>
    <t>655c33bf-d61b-11ee-a0ad-00e01a6800eb#fa2776ef-d61c-11ee-a0ad-00e01a6800eb</t>
  </si>
  <si>
    <t>Россия, Персик</t>
  </si>
  <si>
    <t>https://www.lavrpack.ru/local/templates/phoenix_v1/images_cache/thumbs/38cdf2c01be946db2a4dc6d0d331532e.webp?v=1790832589</t>
  </si>
  <si>
    <t>655c33bf-d61b-11ee-a0ad-00e01a6800eb#ed60d393-d61c-11ee-a0ad-00e01a6800eb</t>
  </si>
  <si>
    <t>https://www.lavrpack.ru/local/templates/phoenix_v1/images_cache/thumbs/32125c0ff054ec286037f8bb06398116.webp?v=1790791847</t>
  </si>
  <si>
    <t>655c33bf-d61b-11ee-a0ad-00e01a6800eb#c01f0ba6-d61b-11ee-a0ad-00e01a6800eb</t>
  </si>
  <si>
    <t>Россия, Синий</t>
  </si>
  <si>
    <t>https://www.lavrpack.ru/local/templates/phoenix_v1/images_cache/thumbs/d81e2ee4e460306e65f006a9528976b5.webp?v=1790791847</t>
  </si>
  <si>
    <t>655c33bf-d61b-11ee-a0ad-00e01a6800eb#dfff777b-d61c-11ee-a0ad-00e01a6800eb</t>
  </si>
  <si>
    <t>https://www.lavrpack.ru/local/templates/phoenix_v1/images_cache/thumbs/6297a94593c81711c4b7f2ed266918aa.webp?v=1790791847</t>
  </si>
  <si>
    <t>655c33bf-d61b-11ee-a0ad-00e01a6800eb#521266f2-d61e-11ee-a0ad-00e01a6800eb</t>
  </si>
  <si>
    <t>https://www.lavrpack.ru/local/templates/phoenix_v1/images_cache/thumbs/f5737efe65e08e90683991e94cfe12a9.webp?v=1790791847</t>
  </si>
  <si>
    <t>655c33bf-d61b-11ee-a0ad-00e01a6800eb#c57f658a-d61c-11ee-a0ad-00e01a6800eb</t>
  </si>
  <si>
    <t>https://www.lavrpack.ru/local/templates/phoenix_v1/images_cache/thumbs/8c7ac178831389f847f35bb822d771dc.webp?v=1790791847</t>
  </si>
  <si>
    <t>655c33bf-d61b-11ee-a0ad-00e01a6800eb#19cbe06b-d61d-11ee-a0ad-00e01a6800eb</t>
  </si>
  <si>
    <t>Россия, Крем</t>
  </si>
  <si>
    <t>https://www.lavrpack.ru/local/templates/phoenix_v1/images_cache/thumbs/7baecc9bc9cbc06a00f6509b7d49d3a9.webp?v=1790791847</t>
  </si>
  <si>
    <t>655c33bf-d61b-11ee-a0ad-00e01a6800eb#45234c32-d61e-11ee-a0ad-00e01a6800eb</t>
  </si>
  <si>
    <t>https://www.lavrpack.ru/local/templates/phoenix_v1/images_cache/thumbs/942d6d8a7ba1ed691bf8da95f7f0d7ad.webp?v=1790791847</t>
  </si>
  <si>
    <t>655c33bf-d61b-11ee-a0ad-00e01a6800eb#4bc6e347-d61e-11ee-a0ad-00e01a6800eb</t>
  </si>
  <si>
    <t>Россия, Голубой</t>
  </si>
  <si>
    <t>https://www.lavrpack.ru/local/templates/phoenix_v1/images_cache/thumbs/fd686125e5ad7a9bb8443d0a197dc189.webp?v=1790791847</t>
  </si>
  <si>
    <t>a9bdfbb7-901d-11ee-a8ad-00e01a6800eb#759bb60e-901e-11ee-a8ad-00e01a6800eb</t>
  </si>
  <si>
    <t>105201</t>
  </si>
  <si>
    <t>Пленка "Дофамин"</t>
  </si>
  <si>
    <t>Персик</t>
  </si>
  <si>
    <t>52см×10м,</t>
  </si>
  <si>
    <t>https://www.lavrpack.ru/local/templates/phoenix_v1/images_cache/thumbs/5ec9b2015b749d4a43d67395a90bf6fb.webp?v=1790791847</t>
  </si>
  <si>
    <t>a9bdfbb7-901d-11ee-a8ad-00e01a6800eb#18224a63-901f-11ee-a8ad-00e01a6800eb</t>
  </si>
  <si>
    <t>Черный</t>
  </si>
  <si>
    <t>https://www.lavrpack.ru/local/templates/phoenix_v1/images_cache/thumbs/f5fb1200c30287487379cd9e6f1d3a0c.webp?v=1790791847</t>
  </si>
  <si>
    <t>bc20a207-1734-11ee-8f7e-00e01a6800eb#cb48a505-1734-11ee-8f7e-00e01a6800eb</t>
  </si>
  <si>
    <t>103220</t>
  </si>
  <si>
    <t>Пленка "Письмо"</t>
  </si>
  <si>
    <t>https://www.lavrpack.ru/local/templates/phoenix_v1/images_cache/thumbs/4f6070cd137f22f745f6952e0747d5dc.webp?v=1790791847</t>
  </si>
  <si>
    <t>bc20a207-1734-11ee-8f7e-00e01a6800eb#d3ee64c4-1734-11ee-8f7e-00e01a6800eb</t>
  </si>
  <si>
    <t>Белый (Серый)</t>
  </si>
  <si>
    <t>https://www.lavrpack.ru/local/templates/phoenix_v1/images_cache/thumbs/81f0e8873747208270a4b94cd70c7ac9.webp?v=1790791847</t>
  </si>
  <si>
    <t>162bf7b6-0910-11ef-9f05-00e01a6800eb#40e84073-0915-11ef-9f05-00e01a6800eb</t>
  </si>
  <si>
    <t>107490</t>
  </si>
  <si>
    <t>Пленка Корейская матовая</t>
  </si>
  <si>
    <t>Бело-лиловый (50)</t>
  </si>
  <si>
    <t>50см×10м,</t>
  </si>
  <si>
    <t>https://www.lavrpack.ru/local/templates/phoenix_v1/images_cache/thumbs/8a7a61af6edfae29418e5b8a00f87862.webp?v=1790791847</t>
  </si>
  <si>
    <t>162bf7b6-0910-11ef-9f05-00e01a6800eb#adbc29fa-0915-11ef-9f05-00e01a6800eb</t>
  </si>
  <si>
    <t>Винный (56)</t>
  </si>
  <si>
    <t>https://www.lavrpack.ru/local/templates/phoenix_v1/images_cache/thumbs/b6d6c7f280f49eb5917e497ff8318761.webp?v=1790791847</t>
  </si>
  <si>
    <t>162bf7b6-0910-11ef-9f05-00e01a6800eb#bc666d8b-0911-11ef-9f05-00e01a6800eb</t>
  </si>
  <si>
    <t>Черный (17)</t>
  </si>
  <si>
    <t>https://www.lavrpack.ru/local/templates/phoenix_v1/images_cache/thumbs/1dd90021e0cf71073eecb14e9a6fa3b6.webp?v=1790791847</t>
  </si>
  <si>
    <t>162bf7b6-0910-11ef-9f05-00e01a6800eb#e7c21e29-0911-11ef-9f05-00e01a6800eb</t>
  </si>
  <si>
    <t>Светло-розовый (18)</t>
  </si>
  <si>
    <t>https://www.lavrpack.ru/local/templates/phoenix_v1/images_cache/thumbs/17ad405e49f81e6cef8cfaed5a26b3cc.webp?v=1790791847</t>
  </si>
  <si>
    <t>162bf7b6-0910-11ef-9f05-00e01a6800eb#efcbbf28-0913-11ef-9f05-00e01a6800eb</t>
  </si>
  <si>
    <t>Лотос (40)</t>
  </si>
  <si>
    <t>https://www.lavrpack.ru/local/templates/phoenix_v1/images_cache/thumbs/b95c06c11f0ebdf78b0ce468c4a36ab7.webp?v=1790791847</t>
  </si>
  <si>
    <t>162bf7b6-0910-11ef-9f05-00e01a6800eb#2c924a85-0910-11ef-9f05-00e01a6800eb</t>
  </si>
  <si>
    <t>Розово-бежевый (01)</t>
  </si>
  <si>
    <t>https://www.lavrpack.ru/local/templates/phoenix_v1/images_cache/thumbs/abfe41166a1782b53b8249ff6ba47a2b.webp?v=1790791847</t>
  </si>
  <si>
    <t>162bf7b6-0910-11ef-9f05-00e01a6800eb#4a27bdb4-0913-11ef-9f05-00e01a6800eb</t>
  </si>
  <si>
    <t>Крем (29)</t>
  </si>
  <si>
    <t>https://www.lavrpack.ru/local/templates/phoenix_v1/images_cache/thumbs/1d3c5215af8c5a44eb8fadf9ab18c3df.webp?v=1790791847</t>
  </si>
  <si>
    <t>162bf7b6-0910-11ef-9f05-00e01a6800eb#86427caf-0913-11ef-9f05-00e01a6800eb</t>
  </si>
  <si>
    <t>Мандарин (33)</t>
  </si>
  <si>
    <t>https://www.lavrpack.ru/local/templates/phoenix_v1/images_cache/thumbs/d5ea653a10fbb7bde0d117ad55542c6a.webp?v=1790791847</t>
  </si>
  <si>
    <t>162bf7b6-0910-11ef-9f05-00e01a6800eb#6f3868d4-0914-11ef-9f05-00e01a6800eb</t>
  </si>
  <si>
    <t>Лазурно-синий (43)</t>
  </si>
  <si>
    <t>https://www.lavrpack.ru/local/templates/phoenix_v1/images_cache/thumbs/2e8f374419d2b486a9038e819fa3f13f.webp?v=1790791847</t>
  </si>
  <si>
    <t>162bf7b6-0910-11ef-9f05-00e01a6800eb#1acdf748-0916-11ef-9f05-00e01a6800eb</t>
  </si>
  <si>
    <t>Коралл (58)</t>
  </si>
  <si>
    <t>https://www.lavrpack.ru/local/templates/phoenix_v1/images_cache/thumbs/353d7b2a98a38105cc03c6164ab9f5a8.webp?v=1790791847</t>
  </si>
  <si>
    <t>162bf7b6-0910-11ef-9f05-00e01a6800eb#73f9315d-0910-11ef-9f05-00e01a6800eb</t>
  </si>
  <si>
    <t>Светло-фиолетовый (06)</t>
  </si>
  <si>
    <t>https://www.lavrpack.ru/local/templates/phoenix_v1/images_cache/thumbs/2b50d767b6aa5a6d2d153a5fa21d5415.webp?v=1790791847</t>
  </si>
  <si>
    <t>162bf7b6-0910-11ef-9f05-00e01a6800eb#94d76856-0914-11ef-9f05-00e01a6800eb</t>
  </si>
  <si>
    <t>Серо-голубой (45)</t>
  </si>
  <si>
    <t>https://www.lavrpack.ru/local/templates/phoenix_v1/images_cache/thumbs/21d74fea9cf55484ba866b8b6730b78e.webp?v=1790791847</t>
  </si>
  <si>
    <t>162bf7b6-0910-11ef-9f05-00e01a6800eb#56e5c305-0910-11ef-9f05-00e01a6800eb</t>
  </si>
  <si>
    <t>Серо-зеленый (04)</t>
  </si>
  <si>
    <t>https://www.lavrpack.ru/local/templates/phoenix_v1/images_cache/thumbs/46ed9e727acd6961193f5d4f5c81b2c8.webp?v=1790791847</t>
  </si>
  <si>
    <t>162bf7b6-0910-11ef-9f05-00e01a6800eb#6a34e504-0913-11ef-9f05-00e01a6800eb</t>
  </si>
  <si>
    <t>Зеленый чай (31)</t>
  </si>
  <si>
    <t>https://www.lavrpack.ru/local/templates/phoenix_v1/images_cache/thumbs/5214b7c4ed5fe055e0f870cb57de4481.webp?v=1790791847</t>
  </si>
  <si>
    <t>162bf7b6-0910-11ef-9f05-00e01a6800eb#dabd1a32-0910-11ef-9f05-00e01a6800eb</t>
  </si>
  <si>
    <t>Сливовый (11)</t>
  </si>
  <si>
    <t>https://www.lavrpack.ru/local/templates/phoenix_v1/images_cache/thumbs/50c74c3c980a51fe29d6a12ec79b699b.webp?v=1790791847</t>
  </si>
  <si>
    <t>162bf7b6-0910-11ef-9f05-00e01a6800eb#456319d1-0914-11ef-9f05-00e01a6800eb</t>
  </si>
  <si>
    <t>Дыня (41)</t>
  </si>
  <si>
    <t>https://www.lavrpack.ru/local/templates/phoenix_v1/images_cache/thumbs/f761f3cf182048765614b69538d5295c.webp?v=1790791847</t>
  </si>
  <si>
    <t>162bf7b6-0910-11ef-9f05-00e01a6800eb#def4e319-0913-11ef-9f05-00e01a6800eb</t>
  </si>
  <si>
    <t>Серо-бежевый (39)</t>
  </si>
  <si>
    <t>https://www.lavrpack.ru/local/templates/phoenix_v1/images_cache/thumbs/f32d2a1c7501a2bf95e23940a09c1139.webp?v=1790791847</t>
  </si>
  <si>
    <t>162bf7b6-0910-11ef-9f05-00e01a6800eb#24583b21-0916-11ef-9f05-00e01a6800eb</t>
  </si>
  <si>
    <t>Красная роза (59)</t>
  </si>
  <si>
    <t>https://www.lavrpack.ru/local/templates/phoenix_v1/images_cache/thumbs/a9f138899b6811972e9a43548623dbf5.webp?v=1790791847</t>
  </si>
  <si>
    <t>162bf7b6-0910-11ef-9f05-00e01a6800eb#83b46062-0914-11ef-9f05-00e01a6800eb</t>
  </si>
  <si>
    <t>Морской (44)</t>
  </si>
  <si>
    <t>https://www.lavrpack.ru/local/templates/phoenix_v1/images_cache/thumbs/372937007a84f1ebfe2868dda0245592.webp?v=1790791847</t>
  </si>
  <si>
    <t>162bf7b6-0910-11ef-9f05-00e01a6800eb#56e8384a-0915-11ef-9f05-00e01a6800eb</t>
  </si>
  <si>
    <t>Клубничный (52)</t>
  </si>
  <si>
    <t>https://www.lavrpack.ru/local/templates/phoenix_v1/images_cache/thumbs/d0f41ebc03f8c774f49a45ec3bc44ccd.webp?v=1790791847</t>
  </si>
  <si>
    <t>162bf7b6-0910-11ef-9f05-00e01a6800eb#d60a1b4e-0913-11ef-9f05-00e01a6800eb</t>
  </si>
  <si>
    <t>Тиффани (38)</t>
  </si>
  <si>
    <t>https://www.lavrpack.ru/local/templates/phoenix_v1/images_cache/thumbs/f1990a5bdbc13d2fa97c8efbeef8897e.webp?v=1790791847</t>
  </si>
  <si>
    <t>162bf7b6-0910-11ef-9f05-00e01a6800eb#4d2010cf-0915-11ef-9f05-00e01a6800eb</t>
  </si>
  <si>
    <t>Розово-лиловый (51)</t>
  </si>
  <si>
    <t>https://www.lavrpack.ru/local/templates/phoenix_v1/images_cache/thumbs/d23c9490ab11560f5f3a80d65514be0a.webp?v=1790791847</t>
  </si>
  <si>
    <t>162bf7b6-0910-11ef-9f05-00e01a6800eb#a59d1cbb-0913-11ef-9f05-00e01a6800eb</t>
  </si>
  <si>
    <t>Бледно-розовый (35)</t>
  </si>
  <si>
    <t>https://www.lavrpack.ru/local/templates/phoenix_v1/images_cache/thumbs/6b8b0c1b39e12ceb4f749d7260c9bfc3.webp?v=1790791847</t>
  </si>
  <si>
    <t>162bf7b6-0910-11ef-9f05-00e01a6800eb#3642b8d9-0915-11ef-9f05-00e01a6800eb</t>
  </si>
  <si>
    <t>Серо-синий (49)</t>
  </si>
  <si>
    <t>https://www.lavrpack.ru/local/templates/phoenix_v1/images_cache/thumbs/93adf33a4d80b54c087de473d29ce214.webp?v=1790791847</t>
  </si>
  <si>
    <t>162bf7b6-0910-11ef-9f05-00e01a6800eb#ee5c2f3e-0911-11ef-9f05-00e01a6800eb</t>
  </si>
  <si>
    <t>Песочный (19)</t>
  </si>
  <si>
    <t>https://www.lavrpack.ru/local/templates/phoenix_v1/images_cache/thumbs/1a0b5f16b78c31860b84f1c507fb1cf3.webp?v=1790791847</t>
  </si>
  <si>
    <t>162bf7b6-0910-11ef-9f05-00e01a6800eb#46f5cbf4-0910-11ef-9f05-00e01a6800eb</t>
  </si>
  <si>
    <t>Светло-серый (03)</t>
  </si>
  <si>
    <t>https://www.lavrpack.ru/local/templates/phoenix_v1/images_cache/thumbs/fbf318ba98f683a5be9871cbb6c75d17.webp?v=1790791847</t>
  </si>
  <si>
    <t>162bf7b6-0910-11ef-9f05-00e01a6800eb#27278490-0912-11ef-9f05-00e01a6800eb</t>
  </si>
  <si>
    <t>Синий (23)</t>
  </si>
  <si>
    <t>https://www.lavrpack.ru/local/templates/phoenix_v1/images_cache/thumbs/79581851609726df4cfac153504dbe22.webp?v=1790791847</t>
  </si>
  <si>
    <t>162bf7b6-0910-11ef-9f05-00e01a6800eb#61c21e2d-0915-11ef-9f05-00e01a6800eb</t>
  </si>
  <si>
    <t>Кофе с молоком (53)</t>
  </si>
  <si>
    <t>https://www.lavrpack.ru/local/templates/phoenix_v1/images_cache/thumbs/fcf99277b4fa5a2fbe71d92c52aa0f60.webp?v=1790791847</t>
  </si>
  <si>
    <t>162bf7b6-0910-11ef-9f05-00e01a6800eb#340c1d2a-0910-11ef-9f05-00e01a6800eb</t>
  </si>
  <si>
    <t>Пепельная-пудра (02)</t>
  </si>
  <si>
    <t>https://www.lavrpack.ru/local/templates/phoenix_v1/images_cache/thumbs/18a15433556a1b3fad24b9c790d6c376.webp?v=1790791847</t>
  </si>
  <si>
    <t>162bf7b6-0910-11ef-9f05-00e01a6800eb#78f8ee37-0913-11ef-9f05-00e01a6800eb</t>
  </si>
  <si>
    <t>Лимон (32)</t>
  </si>
  <si>
    <t>https://www.lavrpack.ru/local/templates/phoenix_v1/images_cache/thumbs/a9a96d14247b9259e9c0bda194caaf70.webp?v=1790791847</t>
  </si>
  <si>
    <t>162bf7b6-0910-11ef-9f05-00e01a6800eb#19186397-0912-11ef-9f05-00e01a6800eb</t>
  </si>
  <si>
    <t>Кремово-белый (22)</t>
  </si>
  <si>
    <t>https://www.lavrpack.ru/local/templates/phoenix_v1/images_cache/thumbs/c31db00584362058aaeaa9ecd4aa97a4.webp?v=1790791847</t>
  </si>
  <si>
    <t>162bf7b6-0910-11ef-9f05-00e01a6800eb#fe053a70-0912-11ef-9f05-00e01a6800eb</t>
  </si>
  <si>
    <t>Пепельно-розовый (26)</t>
  </si>
  <si>
    <t>https://www.lavrpack.ru/local/templates/phoenix_v1/images_cache/thumbs/c54a7849660c510077f0d540e674fda3.webp?v=1790791847</t>
  </si>
  <si>
    <t>162bf7b6-0910-11ef-9f05-00e01a6800eb#287fc444-0915-11ef-9f05-00e01a6800eb</t>
  </si>
  <si>
    <t>Бирюза (48)</t>
  </si>
  <si>
    <t>https://www.lavrpack.ru/local/templates/phoenix_v1/images_cache/thumbs/42cb0fed1a3848a1d3ff7c48f2635187.webp?v=1790791847</t>
  </si>
  <si>
    <t>162bf7b6-0910-11ef-9f05-00e01a6800eb#3123a09a-0916-11ef-9f05-00e01a6800eb</t>
  </si>
  <si>
    <t>Лиловый (60)</t>
  </si>
  <si>
    <t>https://www.lavrpack.ru/local/templates/phoenix_v1/images_cache/thumbs/d26d2bc2405b4d927726342bc6cae8c6.webp?v=1790791847</t>
  </si>
  <si>
    <t>162bf7b6-0910-11ef-9f05-00e01a6800eb#94708f34-0913-11ef-9f05-00e01a6800eb</t>
  </si>
  <si>
    <t>Желтый (34)</t>
  </si>
  <si>
    <t>https://www.lavrpack.ru/local/templates/phoenix_v1/images_cache/thumbs/8708fd1cf262aa0cf2fbc294299003a7.webp?v=1790791847</t>
  </si>
  <si>
    <t>162bf7b6-0910-11ef-9f05-00e01a6800eb#b2499072-0913-11ef-9f05-00e01a6800eb</t>
  </si>
  <si>
    <t>Корейская-пудра (36)</t>
  </si>
  <si>
    <t>https://www.lavrpack.ru/local/templates/phoenix_v1/images_cache/thumbs/18aaadada1012f651869853f4c25bb61.webp?v=1790791847</t>
  </si>
  <si>
    <t>162bf7b6-0910-11ef-9f05-00e01a6800eb#199f2a9d-0915-11ef-9f05-00e01a6800eb</t>
  </si>
  <si>
    <t>Бледно-зеленый (47)</t>
  </si>
  <si>
    <t>https://www.lavrpack.ru/local/templates/phoenix_v1/images_cache/thumbs/6e4f725e21acf918cdd8fbbbe44bb56e.webp?v=1790791847</t>
  </si>
  <si>
    <t>162bf7b6-0910-11ef-9f05-00e01a6800eb#9b5cf483-0911-11ef-9f05-00e01a6800eb</t>
  </si>
  <si>
    <t>Хаки (15)</t>
  </si>
  <si>
    <t>https://www.lavrpack.ru/local/templates/phoenix_v1/images_cache/thumbs/75aefb879eb9886ba741dda183ac0f50.webp?v=1790791847</t>
  </si>
  <si>
    <t>162bf7b6-0910-11ef-9f05-00e01a6800eb#2e84c657-0912-11ef-9f05-00e01a6800eb</t>
  </si>
  <si>
    <t>Пудра (24)</t>
  </si>
  <si>
    <t>https://www.lavrpack.ru/local/templates/phoenix_v1/images_cache/thumbs/c6946a6322ee793443466921ba04ef5e.webp?v=1790791847</t>
  </si>
  <si>
    <t>162bf7b6-0910-11ef-9f05-00e01a6800eb#a23ba3c7-0915-11ef-9f05-00e01a6800eb</t>
  </si>
  <si>
    <t>Графит (55)</t>
  </si>
  <si>
    <t>https://www.lavrpack.ru/local/templates/phoenix_v1/images_cache/thumbs/a65cc89a5b998d7c5827649b205170ee.webp?v=1790791847</t>
  </si>
  <si>
    <t>162bf7b6-0910-11ef-9f05-00e01a6800eb#399c2633-0916-11ef-9f05-00e01a6800eb</t>
  </si>
  <si>
    <t>Серо-фиолетовый (61)</t>
  </si>
  <si>
    <t>https://www.lavrpack.ru/local/templates/phoenix_v1/images_cache/thumbs/75d23de57a28251abcbc872f617674a3.webp?v=1790791847</t>
  </si>
  <si>
    <t>162bf7b6-0910-11ef-9f05-00e01a6800eb#b7af15e9-0910-11ef-9f05-00e01a6800eb</t>
  </si>
  <si>
    <t>Бежевый (08)</t>
  </si>
  <si>
    <t>https://www.lavrpack.ru/local/templates/phoenix_v1/images_cache/thumbs/b94a2d4dc14a48bda93343b1e7f433b6.webp?v=1790791847</t>
  </si>
  <si>
    <t>162bf7b6-0910-11ef-9f05-00e01a6800eb#093b7803-0912-11ef-9f05-00e01a6800eb</t>
  </si>
  <si>
    <t>Оливковый (21)</t>
  </si>
  <si>
    <t>https://www.lavrpack.ru/local/templates/phoenix_v1/images_cache/thumbs/c5e49be55a5b8b53cc0e1eac07a723e3.webp?v=1790791847</t>
  </si>
  <si>
    <t>162bf7b6-0910-11ef-9f05-00e01a6800eb#afcaa397-0911-11ef-9f05-00e01a6800eb</t>
  </si>
  <si>
    <t>Нежно-зеленый (16)</t>
  </si>
  <si>
    <t>https://www.lavrpack.ru/local/templates/phoenix_v1/images_cache/thumbs/2569b42e98726da912302ae6b5fd877d.webp?v=1790791847</t>
  </si>
  <si>
    <t>162bf7b6-0910-11ef-9f05-00e01a6800eb#64ad79de-0910-11ef-9f05-00e01a6800eb</t>
  </si>
  <si>
    <t>Абрикос (05)</t>
  </si>
  <si>
    <t>https://www.lavrpack.ru/local/templates/phoenix_v1/images_cache/thumbs/b76cf49f5f69eb84b3d1da72962b099c.webp?v=1790791847</t>
  </si>
  <si>
    <t>162bf7b6-0910-11ef-9f05-00e01a6800eb#b5840bc7-0914-11ef-9f05-00e01a6800eb</t>
  </si>
  <si>
    <t>Зеленое яблоко (46)</t>
  </si>
  <si>
    <t>https://www.lavrpack.ru/local/templates/phoenix_v1/images_cache/thumbs/de47d8ea77aa904704c1d34e189f87c9.webp?v=1790791847</t>
  </si>
  <si>
    <t>162bf7b6-0910-11ef-9f05-00e01a6800eb#4aa29ddc-0916-11ef-9f05-00e01a6800eb</t>
  </si>
  <si>
    <t>Белый (63)</t>
  </si>
  <si>
    <t>https://www.lavrpack.ru/local/templates/phoenix_v1/images_cache/thumbs/43b79034d461d57e94cd522a40b35190.webp?v=1790791847</t>
  </si>
  <si>
    <t>162bf7b6-0910-11ef-9f05-00e01a6800eb#38522e8a-0913-11ef-9f05-00e01a6800eb</t>
  </si>
  <si>
    <t>Ледяной чай (28)</t>
  </si>
  <si>
    <t>https://www.lavrpack.ru/local/templates/phoenix_v1/images_cache/thumbs/b81886b18157c5453f782009d5370098.webp?v=1790791847</t>
  </si>
  <si>
    <t>162bf7b6-0910-11ef-9f05-00e01a6800eb#67ff59b9-0915-11ef-9f05-00e01a6800eb</t>
  </si>
  <si>
    <t>Бронза (54)</t>
  </si>
  <si>
    <t>https://www.lavrpack.ru/local/templates/phoenix_v1/images_cache/thumbs/31c58dc1a8709f9d49d4cd2f8a64d437.webp?v=1790791847</t>
  </si>
  <si>
    <t>162bf7b6-0910-11ef-9f05-00e01a6800eb#fb122878-0911-11ef-9f05-00e01a6800eb</t>
  </si>
  <si>
    <t>Розовый (20)</t>
  </si>
  <si>
    <t>https://www.lavrpack.ru/local/templates/phoenix_v1/images_cache/thumbs/f3cc8e9776806777101f71950b99eb61.webp?v=1790791847</t>
  </si>
  <si>
    <t>162bf7b6-0910-11ef-9f05-00e01a6800eb#f565a2e3-0910-11ef-9f05-00e01a6800eb</t>
  </si>
  <si>
    <t>Красный (12)</t>
  </si>
  <si>
    <t>https://www.lavrpack.ru/local/templates/phoenix_v1/images_cache/thumbs/9cdbf62b2284756eb12d256a5bbc5fd2.webp?v=1790791847</t>
  </si>
  <si>
    <t>162bf7b6-0910-11ef-9f05-00e01a6800eb#35f2b1e4-0912-11ef-9f05-00e01a6800eb</t>
  </si>
  <si>
    <t>Кофейный (25)</t>
  </si>
  <si>
    <t>https://www.lavrpack.ru/local/templates/phoenix_v1/images_cache/thumbs/a0bb63ebe6eb90e44d8c9f0283067bcd.webp?v=1790791847</t>
  </si>
  <si>
    <t>162bf7b6-0910-11ef-9f05-00e01a6800eb#c88c2eaf-0913-11ef-9f05-00e01a6800eb</t>
  </si>
  <si>
    <t>Светло-бежевый (37)</t>
  </si>
  <si>
    <t>https://www.lavrpack.ru/local/templates/phoenix_v1/images_cache/thumbs/498e468540d774db6f7a4bbcdf844a32.webp?v=1790791847</t>
  </si>
  <si>
    <t>162bf7b6-0910-11ef-9f05-00e01a6800eb#422edb39-0916-11ef-9f05-00e01a6800eb</t>
  </si>
  <si>
    <t>Персиковый (62)</t>
  </si>
  <si>
    <t>https://www.lavrpack.ru/local/templates/phoenix_v1/images_cache/thumbs/3b630a4ab53fa00039b7335438b7a7ee.webp?v=1790791847</t>
  </si>
  <si>
    <t>162bf7b6-0910-11ef-9f05-00e01a6800eb#865bb0d0-0911-11ef-9f05-00e01a6800eb</t>
  </si>
  <si>
    <t>Серый (13)</t>
  </si>
  <si>
    <t>https://www.lavrpack.ru/local/templates/phoenix_v1/images_cache/thumbs/b80ae829ce776c675d35cbc572a1c7c2.webp?v=1790791847</t>
  </si>
  <si>
    <t>162bf7b6-0910-11ef-9f05-00e01a6800eb#0eb13dbc-0913-11ef-9f05-00e01a6800eb</t>
  </si>
  <si>
    <t>Сакура (27)</t>
  </si>
  <si>
    <t>https://www.lavrpack.ru/local/templates/phoenix_v1/images_cache/thumbs/5bc9a460d56619e143a589db86c7a73a.webp?v=1790791847</t>
  </si>
  <si>
    <t>162bf7b6-0910-11ef-9f05-00e01a6800eb#f45b1d3b-0915-11ef-9f05-00e01a6800eb</t>
  </si>
  <si>
    <t>Терракот (57)</t>
  </si>
  <si>
    <t>https://www.lavrpack.ru/local/templates/phoenix_v1/images_cache/thumbs/c3837965bb5e0b55bba17ccb2266e4de.webp?v=1790791847</t>
  </si>
  <si>
    <t>162bf7b6-0910-11ef-9f05-00e01a6800eb#560cbbbd-0914-11ef-9f05-00e01a6800eb</t>
  </si>
  <si>
    <t>Сапфировый (42)</t>
  </si>
  <si>
    <t>https://www.lavrpack.ru/local/templates/phoenix_v1/images_cache/thumbs/6e4520a0092bc80fbe0e4baf56ab81c3.webp?v=1790791847</t>
  </si>
  <si>
    <t>162bf7b6-0910-11ef-9f05-00e01a6800eb#cc9fb0da-0910-11ef-9f05-00e01a6800eb</t>
  </si>
  <si>
    <t>https://www.lavrpack.ru/local/templates/phoenix_v1/images_cache/thumbs/7e4e7de6583e9b9485cc04874b8803c7.webp?v=1790791847</t>
  </si>
  <si>
    <t>162bf7b6-0910-11ef-9f05-00e01a6800eb#d43613e5-0910-11ef-9f05-00e01a6800eb</t>
  </si>
  <si>
    <t>Бордо (10)</t>
  </si>
  <si>
    <t>https://www.lavrpack.ru/local/templates/phoenix_v1/images_cache/thumbs/963069ad3cb7ca2884a29e6584b77765.webp?v=1790791847</t>
  </si>
  <si>
    <t>162bf7b6-0910-11ef-9f05-00e01a6800eb#93c69190-0911-11ef-9f05-00e01a6800eb</t>
  </si>
  <si>
    <t>Фиолетовый (14)</t>
  </si>
  <si>
    <t>https://www.lavrpack.ru/local/templates/phoenix_v1/images_cache/thumbs/754d1da890daf77d8335d30ab26dc9f5.webp?v=1790791847</t>
  </si>
  <si>
    <t>162bf7b6-0910-11ef-9f05-00e01a6800eb#58be8cd3-0913-11ef-9f05-00e01a6800eb</t>
  </si>
  <si>
    <t>Телесно-розовый (30)</t>
  </si>
  <si>
    <t>https://www.lavrpack.ru/local/templates/phoenix_v1/images_cache/thumbs/0ab7bc32ebc1cc029cccf2abadabc6bb.webp?v=1790791847</t>
  </si>
  <si>
    <t>bc68c5c9-e1c9-11ee-9f05-00e01a6800eb#c67d9769-e1ca-11ee-9f05-00e01a6800eb</t>
  </si>
  <si>
    <t>106744</t>
  </si>
  <si>
    <t>Пленка матов./золото</t>
  </si>
  <si>
    <t>Китай, Бирюзовый</t>
  </si>
  <si>
    <t>58см×10м.,</t>
  </si>
  <si>
    <t>https://www.lavrpack.ru/local/templates/phoenix_v1/images_cache/thumbs/daf5c931077aa8351073f2475c185455.webp?v=1790791847</t>
  </si>
  <si>
    <t>bc68c5c9-e1c9-11ee-9f05-00e01a6800eb#7f03a56b-e1ca-11ee-9f05-00e01a6800eb</t>
  </si>
  <si>
    <t>Китай, Пастельный</t>
  </si>
  <si>
    <t>https://www.lavrpack.ru/local/templates/phoenix_v1/images_cache/thumbs/37a34a51da291170a32626ccffb1ff04.webp?v=1790791847</t>
  </si>
  <si>
    <t>beca3b40-7c3f-11f0-ab48-22344d083d2c#c5a5c1a2-7c3f-11f0-ab48-22344d083d2c</t>
  </si>
  <si>
    <t>114175</t>
  </si>
  <si>
    <t>Пленка матовая</t>
  </si>
  <si>
    <t>Россия, Олива</t>
  </si>
  <si>
    <t>"Кайма полутон" 60см×200гр</t>
  </si>
  <si>
    <t>https://www.lavrpack.ru/local/templates/phoenix_v1/images_cache/thumbs/d9ca19732de54439f7d82e4cae857311.webp?v=1790791847</t>
  </si>
  <si>
    <t>98215863-31fc-11ee-9127-00e01a6800eb#a5e44cf8-31fc-11ee-9127-00e01a6800eb</t>
  </si>
  <si>
    <t>103467</t>
  </si>
  <si>
    <t>"Кайма" 60см×200гр</t>
  </si>
  <si>
    <t>https://www.lavrpack.ru/local/templates/phoenix_v1/images_cache/thumbs/4e8f7cd47071fc85c0d9c2768248c26e.webp?v=1790791847</t>
  </si>
  <si>
    <t>98215863-31fc-11ee-9127-00e01a6800eb#bb106a48-31fc-11ee-9127-00e01a6800eb</t>
  </si>
  <si>
    <t>https://www.lavrpack.ru/local/templates/phoenix_v1/images_cache/thumbs/11e76c9ed9f59d9259f6a94a8ffc1b3c.webp?v=1790791847</t>
  </si>
  <si>
    <t>98215863-31fc-11ee-9127-00e01a6800eb#e13415cc-eac5-11ef-ab3d-22344d083d2c</t>
  </si>
  <si>
    <t>Россия, крем</t>
  </si>
  <si>
    <t>https://www.lavrpack.ru/local/templates/phoenix_v1/images_cache/thumbs/0813f77b43feaa1fd053e59880262b91.webp?v=1790791847</t>
  </si>
  <si>
    <t>98215863-31fc-11ee-9127-00e01a6800eb#c5c1d8c3-31fc-11ee-9127-00e01a6800eb</t>
  </si>
  <si>
    <t>Россия, сирень</t>
  </si>
  <si>
    <t>https://www.lavrpack.ru/local/templates/phoenix_v1/images_cache/thumbs/bec9022722d5d0878b9589fb7493453f.webp?v=1790791847</t>
  </si>
  <si>
    <t>4a2f26fb-31fd-11ee-9127-00e01a6800eb#4a2f2722-31fd-11ee-9127-00e01a6800eb</t>
  </si>
  <si>
    <t>103468</t>
  </si>
  <si>
    <t>"Полоса" 60см×200гр</t>
  </si>
  <si>
    <t>https://www.lavrpack.ru/local/templates/phoenix_v1/images_cache/thumbs/78ba069a38bd634cb80458dd1bd5b6f2.webp?v=1790791847</t>
  </si>
  <si>
    <t>4a2f26fb-31fd-11ee-9127-00e01a6800eb#4a2f2720-31fd-11ee-9127-00e01a6800eb</t>
  </si>
  <si>
    <t>https://www.lavrpack.ru/local/templates/phoenix_v1/images_cache/thumbs/6bdc11cf0b4192386502d1aefb5f8683.webp?v=1790791847</t>
  </si>
  <si>
    <t>4a2f26fb-31fd-11ee-9127-00e01a6800eb#6605fec9-31fd-11ee-9127-00e01a6800eb</t>
  </si>
  <si>
    <t>Россия, розовый</t>
  </si>
  <si>
    <t>https://www.lavrpack.ru/local/templates/phoenix_v1/images_cache/thumbs/bbc7503c00f0fb3cd9eee602f7064080.webp?v=1790791847</t>
  </si>
  <si>
    <t>4a2f26fb-31fd-11ee-9127-00e01a6800eb#4a2f2721-31fd-11ee-9127-00e01a6800eb</t>
  </si>
  <si>
    <t>https://www.lavrpack.ru/local/templates/phoenix_v1/images_cache/thumbs/c1343e53adb9195c6a73306b50a4c999.webp?v=1790791847</t>
  </si>
  <si>
    <t>26be10f3-7cea-11f0-ab48-22344d083d2c#2f67e0ab-7cea-11f0-ab48-22344d083d2c</t>
  </si>
  <si>
    <t>114220</t>
  </si>
  <si>
    <t>"Рукопись" 60см×200гр</t>
  </si>
  <si>
    <t>9a1dedfc-d611-11ee-a0ad-00e01a6800eb#b9f6b707-d611-11ee-a0ad-00e01a6800eb</t>
  </si>
  <si>
    <t>106479</t>
  </si>
  <si>
    <t>"Ажур"60см×200гр</t>
  </si>
  <si>
    <t>https://www.lavrpack.ru/local/templates/phoenix_v1/images_cache/thumbs/937b7d82481305f919498c64d00c14db.webp?v=1790791847</t>
  </si>
  <si>
    <t>9a1dedfc-d611-11ee-a0ad-00e01a6800eb#b1320564-d611-11ee-a0ad-00e01a6800eb</t>
  </si>
  <si>
    <t>https://www.lavrpack.ru/local/templates/phoenix_v1/images_cache/thumbs/3ce7df95d06e4a4e8b436227887121b3.webp?v=1790791847</t>
  </si>
  <si>
    <t>9a1dedfc-d611-11ee-a0ad-00e01a6800eb#c38a8070-d611-11ee-a0ad-00e01a6800eb</t>
  </si>
  <si>
    <t>https://www.lavrpack.ru/local/templates/phoenix_v1/images_cache/thumbs/7d152ac21a366d5ceb97a3810264883c.webp?v=1790791847</t>
  </si>
  <si>
    <t>c7c59074-cfbb-11ee-a0ad-00e01a6800eb#1fc05e34-cfc0-11ee-a0ad-00e01a6800eb</t>
  </si>
  <si>
    <t>106312</t>
  </si>
  <si>
    <t>Пион/серый горох</t>
  </si>
  <si>
    <t>"Горох" 58см×10м</t>
  </si>
  <si>
    <t>https://www.lavrpack.ru/local/templates/phoenix_v1/images_cache/thumbs/3c02803b3022c2d0c0155c57cd15aca5.webp?v=1790791847</t>
  </si>
  <si>
    <t>c7c59074-cfbb-11ee-a0ad-00e01a6800eb#5c2655ee-cfbf-11ee-a0ad-00e01a6800eb</t>
  </si>
  <si>
    <t>Сиреневый/белый горох</t>
  </si>
  <si>
    <t>https://www.lavrpack.ru/local/templates/phoenix_v1/images_cache/thumbs/707319a19ab2f87f75b0871109faa182.webp?v=1790791847</t>
  </si>
  <si>
    <t>c7c59074-cfbb-11ee-a0ad-00e01a6800eb#2fbe9d0b-cfc0-11ee-a0ad-00e01a6800eb</t>
  </si>
  <si>
    <t>Красный/белый горох</t>
  </si>
  <si>
    <t>https://www.lavrpack.ru/local/templates/phoenix_v1/images_cache/thumbs/6ded4c90e08f3e351aa106b0b9e3f4bd.webp?v=1790832589</t>
  </si>
  <si>
    <t>c7c59074-cfbb-11ee-a0ad-00e01a6800eb#ddfc2a74-4d25-11f1-ab50-22344d083d2c</t>
  </si>
  <si>
    <t>Оливковый/белый горох</t>
  </si>
  <si>
    <t>c7c59074-cfbb-11ee-a0ad-00e01a6800eb#f9b853f2-cfbf-11ee-a0ad-00e01a6800eb</t>
  </si>
  <si>
    <t>Светло розовый/серый горох</t>
  </si>
  <si>
    <t>https://www.lavrpack.ru/local/templates/phoenix_v1/images_cache/thumbs/5d65c23b42065279e72e943216476bc9.webp?v=1790791847</t>
  </si>
  <si>
    <t>c7c59074-cfbb-11ee-a0ad-00e01a6800eb#5e1b1704-8508-11f1-ab51-22344d083d2c</t>
  </si>
  <si>
    <t>Винный/белый горох</t>
  </si>
  <si>
    <t>c7c59074-cfbb-11ee-a0ad-00e01a6800eb#dc37659c-cfbf-11ee-a0ad-00e01a6800eb</t>
  </si>
  <si>
    <t>Серый/розовый горох</t>
  </si>
  <si>
    <t>https://www.lavrpack.ru/local/templates/phoenix_v1/images_cache/thumbs/b543185949691b9d4117e3f0c87df358.webp?v=1790791847</t>
  </si>
  <si>
    <t>c7c59074-cfbb-11ee-a0ad-00e01a6800eb#58f60f61-edce-11ee-9f05-00e01a6800eb</t>
  </si>
  <si>
    <t>Розовый/белый горох</t>
  </si>
  <si>
    <t>https://www.lavrpack.ru/local/templates/phoenix_v1/images_cache/thumbs/94e8fa37285197e864e80156a5ec420e.webp?v=1790791847</t>
  </si>
  <si>
    <t>c7c59074-cfbb-11ee-a0ad-00e01a6800eb#d0cc5413-4d25-11f1-ab50-22344d083d2c</t>
  </si>
  <si>
    <t>Светло-розовый/чёрный горох</t>
  </si>
  <si>
    <t>6827aef6-d610-11ee-a0ad-00e01a6800eb#b98d7c83-d610-11ee-a0ad-00e01a6800eb</t>
  </si>
  <si>
    <t>106478</t>
  </si>
  <si>
    <t>"Горошек"60см×200гр</t>
  </si>
  <si>
    <t>https://www.lavrpack.ru/local/templates/phoenix_v1/images_cache/thumbs/f38a4c1da483cf24afc0803997870da0.webp?v=1790791847</t>
  </si>
  <si>
    <t>6827aef6-d610-11ee-a0ad-00e01a6800eb#c6d4aa3d-d610-11ee-a0ad-00e01a6800eb</t>
  </si>
  <si>
    <t>Россия, Золото</t>
  </si>
  <si>
    <t>https://www.lavrpack.ru/local/templates/phoenix_v1/images_cache/thumbs/4e7065725d3a7705c2e004b5fa7aaa1e.webp?v=1790791847</t>
  </si>
  <si>
    <t>6827aef6-d610-11ee-a0ad-00e01a6800eb#77084907-d610-11ee-a0ad-00e01a6800eb</t>
  </si>
  <si>
    <t>https://www.lavrpack.ru/local/templates/phoenix_v1/images_cache/thumbs/496392251946c8353959dbc2203c86db.webp?v=1790791847</t>
  </si>
  <si>
    <t>6827aef6-d610-11ee-a0ad-00e01a6800eb#a69a48a5-d610-11ee-a0ad-00e01a6800eb</t>
  </si>
  <si>
    <t>https://www.lavrpack.ru/local/templates/phoenix_v1/images_cache/thumbs/843391ac39c58125c2bb248852090337.webp?v=1790791847</t>
  </si>
  <si>
    <t>6827aef6-d610-11ee-a0ad-00e01a6800eb#a070182c-d610-11ee-a0ad-00e01a6800eb</t>
  </si>
  <si>
    <t>https://www.lavrpack.ru/local/templates/phoenix_v1/images_cache/thumbs/8cd289d21448652d0289c883082000af.webp?v=1790791847</t>
  </si>
  <si>
    <t>6827aef6-d610-11ee-a0ad-00e01a6800eb#ce3b7184-d610-11ee-a0ad-00e01a6800eb</t>
  </si>
  <si>
    <t>https://www.lavrpack.ru/local/templates/phoenix_v1/images_cache/thumbs/26b95d4138d8cb9cccc402948305a9ec.webp?v=1790791847</t>
  </si>
  <si>
    <t>6827aef6-d610-11ee-a0ad-00e01a6800eb#c067d31b-d610-11ee-a0ad-00e01a6800eb</t>
  </si>
  <si>
    <t>https://www.lavrpack.ru/local/templates/phoenix_v1/images_cache/thumbs/2a8c61bdbb5483a04c9b085e8c0527c8.webp?v=1790791847</t>
  </si>
  <si>
    <t>6827aef6-d610-11ee-a0ad-00e01a6800eb#acd9e55e-d610-11ee-a0ad-00e01a6800eb</t>
  </si>
  <si>
    <t>Россия, Марсала</t>
  </si>
  <si>
    <t>https://www.lavrpack.ru/local/templates/phoenix_v1/images_cache/thumbs/58d3127bb47c754498c8212fdb36eaa4.webp?v=1790791847</t>
  </si>
  <si>
    <t>6827aef6-d610-11ee-a0ad-00e01a6800eb#8cf796af-d610-11ee-a0ad-00e01a6800eb</t>
  </si>
  <si>
    <t>https://www.lavrpack.ru/local/templates/phoenix_v1/images_cache/thumbs/39955a9b9ed71b1564d3d725487ede3d.webp?v=1790791847</t>
  </si>
  <si>
    <t>ea285eab-3d3e-11f0-ab41-22344d083d2c#43d63210-3d3f-11f0-ab41-22344d083d2c</t>
  </si>
  <si>
    <t>113015</t>
  </si>
  <si>
    <t>Крем</t>
  </si>
  <si>
    <t>"Диагональ" 60см×200гр</t>
  </si>
  <si>
    <t>https://www.lavrpack.ru/local/templates/phoenix_v1/images_cache/thumbs/b367d4d889a7f2f98baaa9e433404dba.webp?v=1790791847</t>
  </si>
  <si>
    <t>ea285eab-3d3e-11f0-ab41-22344d083d2c#49cd7f6d-3d3f-11f0-ab41-22344d083d2c</t>
  </si>
  <si>
    <t>https://www.lavrpack.ru/local/templates/phoenix_v1/images_cache/thumbs/0650b4a7cf7b5215f0d6d68496319372.webp?v=1790791847</t>
  </si>
  <si>
    <t>ea285eab-3d3e-11f0-ab41-22344d083d2c#68fe796b-3d3f-11f0-ab41-22344d083d2c</t>
  </si>
  <si>
    <t>Ярко-розовый</t>
  </si>
  <si>
    <t>https://www.lavrpack.ru/local/templates/phoenix_v1/images_cache/thumbs/275ecb0dd544c6150f4cd95226bde70a.webp?v=1790791847</t>
  </si>
  <si>
    <t>ea285eab-3d3e-11f0-ab41-22344d083d2c#5c7ee430-3d3f-11f0-ab41-22344d083d2c</t>
  </si>
  <si>
    <t>https://www.lavrpack.ru/local/templates/phoenix_v1/images_cache/thumbs/b24991360893c2ab27948be2d618599f.webp?v=1790791847</t>
  </si>
  <si>
    <t>ea285eab-3d3e-11f0-ab41-22344d083d2c#02573465-3d3f-11f0-ab41-22344d083d2c</t>
  </si>
  <si>
    <t>https://www.lavrpack.ru/local/templates/phoenix_v1/images_cache/thumbs/bcd5d3b9ebc79587c84bf1b1363de568.webp?v=1790791847</t>
  </si>
  <si>
    <t>ea285eab-3d3e-11f0-ab41-22344d083d2c#4fe5c88b-3d3f-11f0-ab41-22344d083d2c</t>
  </si>
  <si>
    <t>Салат</t>
  </si>
  <si>
    <t>https://www.lavrpack.ru/local/templates/phoenix_v1/images_cache/thumbs/6f7199d4e02396714b4e41f02ea0cb0d.webp?v=1790791847</t>
  </si>
  <si>
    <t>ea285eab-3d3e-11f0-ab41-22344d083d2c#560b8199-3d3f-11f0-ab41-22344d083d2c</t>
  </si>
  <si>
    <t>Сирень</t>
  </si>
  <si>
    <t>https://www.lavrpack.ru/local/templates/phoenix_v1/images_cache/thumbs/20c3718b3712dccbf004a8b77788a805.webp?v=1790791847</t>
  </si>
  <si>
    <t>920142af-d60f-11ee-a0ad-00e01a6800eb#9eedfb7e-d60f-11ee-a0ad-00e01a6800eb</t>
  </si>
  <si>
    <t>106477</t>
  </si>
  <si>
    <t>"Зебра люкс"60см×200гр</t>
  </si>
  <si>
    <t>https://www.lavrpack.ru/local/templates/phoenix_v1/images_cache/thumbs/b1800f902ddee25897434b33099976d4.webp?v=1790791847</t>
  </si>
  <si>
    <t>920142af-d60f-11ee-a0ad-00e01a6800eb#cd886bdd-d60f-11ee-a0ad-00e01a6800eb</t>
  </si>
  <si>
    <t>https://www.lavrpack.ru/local/templates/phoenix_v1/images_cache/thumbs/c630c12cab0d64a31596bab410f9c68a.webp?v=1790791847</t>
  </si>
  <si>
    <t>920142af-d60f-11ee-a0ad-00e01a6800eb#dcb2d137-d60f-11ee-a0ad-00e01a6800eb</t>
  </si>
  <si>
    <t>https://www.lavrpack.ru/local/templates/phoenix_v1/images_cache/thumbs/7643076e0e17f119fe241733fa2cb798.webp?v=1790791847</t>
  </si>
  <si>
    <t>920142af-d60f-11ee-a0ad-00e01a6800eb#b8d815f6-d60f-11ee-a0ad-00e01a6800eb</t>
  </si>
  <si>
    <t>https://www.lavrpack.ru/local/templates/phoenix_v1/images_cache/thumbs/9876e87e84f318a2178774cddc6a74e8.webp?v=1790791847</t>
  </si>
  <si>
    <t>920142af-d60f-11ee-a0ad-00e01a6800eb#d5343b67-d60f-11ee-a0ad-00e01a6800eb</t>
  </si>
  <si>
    <t>https://www.lavrpack.ru/local/templates/phoenix_v1/images_cache/thumbs/bdd872c63103f9f73b4528732f4dfc71.webp?v=1790791847</t>
  </si>
  <si>
    <t>920142af-d60f-11ee-a0ad-00e01a6800eb#e3f5e36e-d60f-11ee-a0ad-00e01a6800eb</t>
  </si>
  <si>
    <t>https://www.lavrpack.ru/local/templates/phoenix_v1/images_cache/thumbs/071adc378ef2b3106cd23d3d10915b52.webp?v=1790791847</t>
  </si>
  <si>
    <t>920142af-d60f-11ee-a0ad-00e01a6800eb#bf6b036a-d60f-11ee-a0ad-00e01a6800eb</t>
  </si>
  <si>
    <t>Россия, Серебро</t>
  </si>
  <si>
    <t>https://www.lavrpack.ru/local/templates/phoenix_v1/images_cache/thumbs/9db65e51635966e3ddcb13ca8f713869.webp?v=1790791847</t>
  </si>
  <si>
    <t>920142af-d60f-11ee-a0ad-00e01a6800eb#ea488b29-d60f-11ee-a0ad-00e01a6800eb</t>
  </si>
  <si>
    <t>https://www.lavrpack.ru/local/templates/phoenix_v1/images_cache/thumbs/55cef84d80cde533a77db893147535d6.webp?v=1790791847</t>
  </si>
  <si>
    <t>3fdc87f1-d60e-11ee-a0ad-00e01a6800eb#5dfcf290-d60e-11ee-a0ad-00e01a6800eb</t>
  </si>
  <si>
    <t>106475</t>
  </si>
  <si>
    <t>"Зигзаг"60см×200гр</t>
  </si>
  <si>
    <t>https://www.lavrpack.ru/local/templates/phoenix_v1/images_cache/thumbs/673818e9d288b5f7d37df99012680401.webp?v=1790791847</t>
  </si>
  <si>
    <t>3fdc87f1-d60e-11ee-a0ad-00e01a6800eb#a14a1a68-d60e-11ee-a0ad-00e01a6800eb</t>
  </si>
  <si>
    <t>https://www.lavrpack.ru/local/templates/phoenix_v1/images_cache/thumbs/dbbd02c275640e1752b122cb8046d43a.webp?v=1790791847</t>
  </si>
  <si>
    <t>3fdc87f1-d60e-11ee-a0ad-00e01a6800eb#946485cc-d60e-11ee-a0ad-00e01a6800eb</t>
  </si>
  <si>
    <t>Россия, Пудра</t>
  </si>
  <si>
    <t>https://www.lavrpack.ru/local/templates/phoenix_v1/images_cache/thumbs/75d695d44a7ad6d4420a1de820e2f5f8.webp?v=1790791847</t>
  </si>
  <si>
    <t>3fdc87f1-d60e-11ee-a0ad-00e01a6800eb#82e246cd-d60e-11ee-a0ad-00e01a6800eb</t>
  </si>
  <si>
    <t>https://www.lavrpack.ru/local/templates/phoenix_v1/images_cache/thumbs/0ae1adc277e3242b6cc58c13797b3993.webp?v=1790791847</t>
  </si>
  <si>
    <t>a811cf28-d60a-11ee-a0ad-00e01a6800eb#c4751836-d60a-11ee-a0ad-00e01a6800eb</t>
  </si>
  <si>
    <t>106474</t>
  </si>
  <si>
    <t>"Кант тон."60см×200гр</t>
  </si>
  <si>
    <t>https://www.lavrpack.ru/local/templates/phoenix_v1/images_cache/thumbs/5d196cbd00bba35c0dbc35f80aee9b46.webp?v=1790791847</t>
  </si>
  <si>
    <t>a811cf28-d60a-11ee-a0ad-00e01a6800eb#e98a07fb-d60a-11ee-a0ad-00e01a6800eb</t>
  </si>
  <si>
    <t>https://www.lavrpack.ru/local/templates/phoenix_v1/images_cache/thumbs/a8ba5606ba819263a5bbb350e5878c0b.webp?v=1790791847</t>
  </si>
  <si>
    <t>a811cf28-d60a-11ee-a0ad-00e01a6800eb#db4427da-d60a-11ee-a0ad-00e01a6800eb</t>
  </si>
  <si>
    <t>https://www.lavrpack.ru/local/templates/phoenix_v1/images_cache/thumbs/9add5bf0714eb7979fcd171123173178.webp?v=1790791847</t>
  </si>
  <si>
    <t>a811cf28-d60a-11ee-a0ad-00e01a6800eb#cb41261f-d60a-11ee-a0ad-00e01a6800eb</t>
  </si>
  <si>
    <t>https://www.lavrpack.ru/local/templates/phoenix_v1/images_cache/thumbs/3f5a7f8798be26b71dcac67e81ae3046.webp?v=1790791847</t>
  </si>
  <si>
    <t>98e229fa-d609-11ee-a0ad-00e01a6800eb#15a86b77-d60a-11ee-a0ad-00e01a6800eb</t>
  </si>
  <si>
    <t>106473</t>
  </si>
  <si>
    <t>Россия, Голубой/черный</t>
  </si>
  <si>
    <t>"Комплимент тон."60см×200гр</t>
  </si>
  <si>
    <t>https://www.lavrpack.ru/local/templates/phoenix_v1/images_cache/thumbs/d162455d9160e294e6c31cdcf01f2a7a.webp?v=1790791847</t>
  </si>
  <si>
    <t>98e229fa-d609-11ee-a0ad-00e01a6800eb#e9930fdd-d609-11ee-a0ad-00e01a6800eb</t>
  </si>
  <si>
    <t>Россия, Крем/черный</t>
  </si>
  <si>
    <t>https://www.lavrpack.ru/local/templates/phoenix_v1/images_cache/thumbs/83b1b85cca955ee484973bd03c1967ad.webp?v=1790791847</t>
  </si>
  <si>
    <t>98e229fa-d609-11ee-a0ad-00e01a6800eb#bbb96e1d-d609-11ee-a0ad-00e01a6800eb</t>
  </si>
  <si>
    <t>https://www.lavrpack.ru/local/templates/phoenix_v1/images_cache/thumbs/d84c95c74cbcd9c6a9ac40d0cabb4d20.webp?v=1790791847</t>
  </si>
  <si>
    <t>98e229fa-d609-11ee-a0ad-00e01a6800eb#20a8677d-d60a-11ee-a0ad-00e01a6800eb</t>
  </si>
  <si>
    <t>Россия, Белый/черный</t>
  </si>
  <si>
    <t>https://www.lavrpack.ru/local/templates/phoenix_v1/images_cache/thumbs/af8ae3a1a5626807bcb592c5dbe6f4d6.webp?v=1790791847</t>
  </si>
  <si>
    <t>98e229fa-d609-11ee-a0ad-00e01a6800eb#cef1aa83-d609-11ee-a0ad-00e01a6800eb</t>
  </si>
  <si>
    <t>Россия, Сирень/черный</t>
  </si>
  <si>
    <t>https://www.lavrpack.ru/local/templates/phoenix_v1/images_cache/thumbs/ff494cb744133c7dd8b79432c8457d03.webp?v=1790791847</t>
  </si>
  <si>
    <t>98e229fa-d609-11ee-a0ad-00e01a6800eb#dc3414bb-d609-11ee-a0ad-00e01a6800eb</t>
  </si>
  <si>
    <t>https://www.lavrpack.ru/local/templates/phoenix_v1/images_cache/thumbs/62bfae32794019adec11283cf0b08686.webp?v=1790791847</t>
  </si>
  <si>
    <t>0f904a34-d608-11ee-a0ad-00e01a6800eb#3e8c538c-d608-11ee-a0ad-00e01a6800eb</t>
  </si>
  <si>
    <t>106472</t>
  </si>
  <si>
    <t>Россия, Сирень/крем</t>
  </si>
  <si>
    <t>"Конфетти"60см×200гр</t>
  </si>
  <si>
    <t>https://www.lavrpack.ru/local/templates/phoenix_v1/images_cache/thumbs/fb70bd2eb48b4a3fcf0fae7dc5a80c10.webp?v=1790791847</t>
  </si>
  <si>
    <t>0f904a34-d608-11ee-a0ad-00e01a6800eb#26452a91-d608-11ee-a0ad-00e01a6800eb</t>
  </si>
  <si>
    <t>Россия, Тиффани/крем</t>
  </si>
  <si>
    <t>https://www.lavrpack.ru/local/templates/phoenix_v1/images_cache/thumbs/32c7d2982cd4b67e5fdbbf3c321f7f81.webp?v=1790791847</t>
  </si>
  <si>
    <t>0f904a34-d608-11ee-a0ad-00e01a6800eb#784a753a-d608-11ee-a0ad-00e01a6800eb</t>
  </si>
  <si>
    <t>Россия, Марсала/крем</t>
  </si>
  <si>
    <t>https://www.lavrpack.ru/local/templates/phoenix_v1/images_cache/thumbs/2e4075d27a2245eea92ef6ea17e356bb.webp?v=1790791847</t>
  </si>
  <si>
    <t>0f904a34-d608-11ee-a0ad-00e01a6800eb#5b4c724d-d608-11ee-a0ad-00e01a6800eb</t>
  </si>
  <si>
    <t>Россия, Салат нежный/крем</t>
  </si>
  <si>
    <t>https://www.lavrpack.ru/local/templates/phoenix_v1/images_cache/thumbs/e24b68f28036f026020c7b1dc086f3a1.webp?v=1790791847</t>
  </si>
  <si>
    <t>0f904a34-d608-11ee-a0ad-00e01a6800eb#70a36861-d608-11ee-a0ad-00e01a6800eb</t>
  </si>
  <si>
    <t>Россия, Розовый/крем</t>
  </si>
  <si>
    <t>https://www.lavrpack.ru/local/templates/phoenix_v1/images_cache/thumbs/33fb9769a9d6570ccf8787b0c0176334.webp?v=1790791847</t>
  </si>
  <si>
    <t>158ce692-cfb5-11ee-a0ad-00e01a6800eb#64c35160-cfb5-11ee-a0ad-00e01a6800eb</t>
  </si>
  <si>
    <t>106279</t>
  </si>
  <si>
    <t>Дыня</t>
  </si>
  <si>
    <t>"Корея" 50см×10м</t>
  </si>
  <si>
    <t>491ae707-ad88-11ef-ab3b-22344d083d2c#65294b40-ad88-11ef-ab3b-22344d083d2c</t>
  </si>
  <si>
    <t>110626</t>
  </si>
  <si>
    <t>Синий</t>
  </si>
  <si>
    <t>"Лаковая тонировка" 60см×200гр</t>
  </si>
  <si>
    <t>https://www.lavrpack.ru/local/templates/phoenix_v1/images_cache/thumbs/d306fdfcc3fdc345ce3b89e6796eadc3.webp?v=1790791847</t>
  </si>
  <si>
    <t>491ae707-ad88-11ef-ab3b-22344d083d2c#56e57414-ad88-11ef-ab3b-22344d083d2c</t>
  </si>
  <si>
    <t>https://www.lavrpack.ru/local/templates/phoenix_v1/images_cache/thumbs/8914456725eefcb833092b432721d8bf.webp?v=1790791847</t>
  </si>
  <si>
    <t>491ae707-ad88-11ef-ab3b-22344d083d2c#65294b30-ad88-11ef-ab3b-22344d083d2c</t>
  </si>
  <si>
    <t>https://www.lavrpack.ru/local/templates/phoenix_v1/images_cache/thumbs/6f48232b7865fd2b131302a8fdc61dc5.webp?v=1790791847</t>
  </si>
  <si>
    <t>491ae707-ad88-11ef-ab3b-22344d083d2c#5df0b87b-ad88-11ef-ab3b-22344d083d2c</t>
  </si>
  <si>
    <t>Малина</t>
  </si>
  <si>
    <t>https://www.lavrpack.ru/local/templates/phoenix_v1/images_cache/thumbs/fb4d4b92c09c32dfc6e5d76010b3bccd.webp?v=1790791847</t>
  </si>
  <si>
    <t>491ae707-ad88-11ef-ab3b-22344d083d2c#72dd47e3-ad88-11ef-ab3b-22344d083d2c</t>
  </si>
  <si>
    <t>Фиолетовый</t>
  </si>
  <si>
    <t>https://www.lavrpack.ru/local/templates/phoenix_v1/images_cache/thumbs/b6a497e27e09daa1877b37e90ad12c93.webp?v=1790791847</t>
  </si>
  <si>
    <t>b7027ffb-d604-11ee-a0ad-00e01a6800eb#e8d0483f-d605-11ee-a0ad-00e01a6800eb</t>
  </si>
  <si>
    <t>106471</t>
  </si>
  <si>
    <t>Россия, Бирюза/золото</t>
  </si>
  <si>
    <t>"Люрекс тон."60см×200гр</t>
  </si>
  <si>
    <t>https://www.lavrpack.ru/local/templates/phoenix_v1/images_cache/thumbs/5011000c96f3752b690b1a5cbc2847f1.webp?v=1790791847</t>
  </si>
  <si>
    <t>b7027ffb-d604-11ee-a0ad-00e01a6800eb#f8890126-d604-11ee-a0ad-00e01a6800eb</t>
  </si>
  <si>
    <t>Россия, Ярко-розовый/золото</t>
  </si>
  <si>
    <t>https://www.lavrpack.ru/local/templates/phoenix_v1/images_cache/thumbs/67f2c056f4e3ce2db6aa802e2965ade1.webp?v=1790791847</t>
  </si>
  <si>
    <t>b7027ffb-d604-11ee-a0ad-00e01a6800eb#d25bad09-d605-11ee-a0ad-00e01a6800eb</t>
  </si>
  <si>
    <t>Россия, Красный/золото</t>
  </si>
  <si>
    <t>https://www.lavrpack.ru/local/templates/phoenix_v1/images_cache/thumbs/fa12d987342a927b0e774acb19ec7ebb.webp?v=1790791847</t>
  </si>
  <si>
    <t>b7027ffb-d604-11ee-a0ad-00e01a6800eb#6f3a821d-d605-11ee-a0ad-00e01a6800eb</t>
  </si>
  <si>
    <t>Россия, Салат/золото</t>
  </si>
  <si>
    <t>https://www.lavrpack.ru/local/templates/phoenix_v1/images_cache/thumbs/b130836c76c11aa2b9aa778278ab245a.webp?v=1790791847</t>
  </si>
  <si>
    <t>b7027ffb-d604-11ee-a0ad-00e01a6800eb#5d8d66d7-d605-11ee-a0ad-00e01a6800eb</t>
  </si>
  <si>
    <t>Россия, Сирень/золото</t>
  </si>
  <si>
    <t>https://www.lavrpack.ru/local/templates/phoenix_v1/images_cache/thumbs/dbceaa1c9279e23fd7a8ac98c71b85f8.webp?v=1790791847</t>
  </si>
  <si>
    <t>b7027ffb-d604-11ee-a0ad-00e01a6800eb#a35fa3cc-d605-11ee-a0ad-00e01a6800eb</t>
  </si>
  <si>
    <t>Россия, Пастельный/золото</t>
  </si>
  <si>
    <t>https://www.lavrpack.ru/local/templates/phoenix_v1/images_cache/thumbs/0c6452b1fb1ee4bda9ea0236dd9d15a8.webp?v=1790791847</t>
  </si>
  <si>
    <t>b7027ffb-d604-11ee-a0ad-00e01a6800eb#90d9ee8f-d605-11ee-a0ad-00e01a6800eb</t>
  </si>
  <si>
    <t>https://www.lavrpack.ru/local/templates/phoenix_v1/images_cache/thumbs/355a6e264a67ff09b43d036dcc4e046a.webp?v=1790791847</t>
  </si>
  <si>
    <t>b7027ffb-d604-11ee-a0ad-00e01a6800eb#c138a4f0-d605-11ee-a0ad-00e01a6800eb</t>
  </si>
  <si>
    <t>Россия, Крем/золото</t>
  </si>
  <si>
    <t>https://www.lavrpack.ru/local/templates/phoenix_v1/images_cache/thumbs/4726f1a6c4184d7856ace56d5eec65fd.webp?v=1790791847</t>
  </si>
  <si>
    <t>b7027ffb-d604-11ee-a0ad-00e01a6800eb#f71aeb44-d605-11ee-a0ad-00e01a6800eb</t>
  </si>
  <si>
    <t>https://www.lavrpack.ru/local/templates/phoenix_v1/images_cache/thumbs/49f6d2977b525719c0ab0f2ab4cbbd85.webp?v=1790791847</t>
  </si>
  <si>
    <t>6ab70781-d603-11ee-a0ad-00e01a6800eb#9042fbee-d603-11ee-a0ad-00e01a6800eb</t>
  </si>
  <si>
    <t>106470</t>
  </si>
  <si>
    <t>"Мечта"60см×200гр</t>
  </si>
  <si>
    <t>https://www.lavrpack.ru/local/templates/phoenix_v1/images_cache/thumbs/2f7bd0bbef3a26cbcc459afc686bd38c.webp?v=1790791847</t>
  </si>
  <si>
    <t>8bcb6b7b-d601-11ee-a0ad-00e01a6800eb#aa144d57-d601-11ee-a0ad-00e01a6800eb</t>
  </si>
  <si>
    <t>106469</t>
  </si>
  <si>
    <t>"Мечта"70см×200гр</t>
  </si>
  <si>
    <t>https://www.lavrpack.ru/local/templates/phoenix_v1/images_cache/thumbs/58cef1eea12e57d9b26025b877236c29.webp?v=1790791847</t>
  </si>
  <si>
    <t>8bcb6b7b-d601-11ee-a0ad-00e01a6800eb#9b4b8164-d601-11ee-a0ad-00e01a6800eb</t>
  </si>
  <si>
    <t>https://www.lavrpack.ru/local/templates/phoenix_v1/images_cache/thumbs/4f1eca4e0b77cd43a15f1be67efbacea.webp?v=1790791847</t>
  </si>
  <si>
    <t>8bcb6b7b-d601-11ee-a0ad-00e01a6800eb#93c5c84a-d601-11ee-a0ad-00e01a6800eb</t>
  </si>
  <si>
    <t>https://www.lavrpack.ru/local/templates/phoenix_v1/images_cache/thumbs/8b864539dbdf1d9fb93ce7662631b3b0.webp?v=1790791847</t>
  </si>
  <si>
    <t>03bae57a-d600-11ee-a0ad-00e01a6800eb#3692ca2b-d600-11ee-a0ad-00e01a6800eb</t>
  </si>
  <si>
    <t>106468</t>
  </si>
  <si>
    <t>"Монро"70см×200гр</t>
  </si>
  <si>
    <t>https://www.lavrpack.ru/local/templates/phoenix_v1/images_cache/thumbs/129a93c5662f6c4d0fa8ffc0593f4912.webp?v=1790791847</t>
  </si>
  <si>
    <t>03bae57a-d600-11ee-a0ad-00e01a6800eb#45cb7674-d600-11ee-a0ad-00e01a6800eb</t>
  </si>
  <si>
    <t>https://www.lavrpack.ru/local/templates/phoenix_v1/images_cache/thumbs/d9e0fc1cd0bbb44c3126218160358fad.webp?v=1790791847</t>
  </si>
  <si>
    <t>60887019-d5fe-11ee-a0ad-00e01a6800eb#d1311091-d5fe-11ee-a0ad-00e01a6800eb</t>
  </si>
  <si>
    <t>106467</t>
  </si>
  <si>
    <t>"Незабудка тон."60см×200гр</t>
  </si>
  <si>
    <t>https://www.lavrpack.ru/local/templates/phoenix_v1/images_cache/thumbs/dfc99f674752873ff9d4a6ca786f15f1.webp?v=1790791847</t>
  </si>
  <si>
    <t>60887019-d5fe-11ee-a0ad-00e01a6800eb#23d83884-d5ff-11ee-a0ad-00e01a6800eb</t>
  </si>
  <si>
    <t>Россия, Дымчатый</t>
  </si>
  <si>
    <t>https://www.lavrpack.ru/local/templates/phoenix_v1/images_cache/thumbs/c0a42faa53114d53c97eea02ba6d0cb2.webp?v=1790791847</t>
  </si>
  <si>
    <t>60887019-d5fe-11ee-a0ad-00e01a6800eb#2db36b26-d5ff-11ee-a0ad-00e01a6800eb</t>
  </si>
  <si>
    <t>https://www.lavrpack.ru/local/templates/phoenix_v1/images_cache/thumbs/f28771762d2f7a368a5fcf839bf282ba.webp?v=1790791847</t>
  </si>
  <si>
    <t>60887019-d5fe-11ee-a0ad-00e01a6800eb#995163c2-d5fe-11ee-a0ad-00e01a6800eb</t>
  </si>
  <si>
    <t>https://www.lavrpack.ru/local/templates/phoenix_v1/images_cache/thumbs/4031da301a8ca6cd74014f9e8efb23f1.webp?v=1790791847</t>
  </si>
  <si>
    <t>60887019-d5fe-11ee-a0ad-00e01a6800eb#b3c0cbed-d5fe-11ee-a0ad-00e01a6800eb</t>
  </si>
  <si>
    <t>https://www.lavrpack.ru/local/templates/phoenix_v1/images_cache/thumbs/517795c27af5555846b50d13eae1af1b.webp?v=1790791847</t>
  </si>
  <si>
    <t>60887019-d5fe-11ee-a0ad-00e01a6800eb#a4111a7f-d5fe-11ee-a0ad-00e01a6800eb</t>
  </si>
  <si>
    <t>https://www.lavrpack.ru/local/templates/phoenix_v1/images_cache/thumbs/f3798fcc8e0a51df9238943247c1eefc.webp?v=1790791847</t>
  </si>
  <si>
    <t>60887019-d5fe-11ee-a0ad-00e01a6800eb#c55f9b94-d5fe-11ee-a0ad-00e01a6800eb</t>
  </si>
  <si>
    <t>https://www.lavrpack.ru/local/templates/phoenix_v1/images_cache/thumbs/d5a29bd2d4b7fba2bc6935613be79601.webp?v=1790791847</t>
  </si>
  <si>
    <t>9dc0562d-d5fd-11ee-a0ad-00e01a6800eb#34d757c3-b61a-11ef-ab3b-22344d083d2c</t>
  </si>
  <si>
    <t>106466</t>
  </si>
  <si>
    <t>"Папоротник тон."60см×200гр</t>
  </si>
  <si>
    <t>https://www.lavrpack.ru/local/templates/phoenix_v1/images_cache/thumbs/b6004c59a831cb3341803b0ed6a1d90b.webp?v=1790791847</t>
  </si>
  <si>
    <t>9dc0562d-d5fd-11ee-a0ad-00e01a6800eb#cd1210ff-d5fd-11ee-a0ad-00e01a6800eb</t>
  </si>
  <si>
    <t>https://www.lavrpack.ru/local/templates/phoenix_v1/images_cache/thumbs/abed0064ecd9faea5bd553a738fa8151.webp?v=1790791847</t>
  </si>
  <si>
    <t>9dc0562d-d5fd-11ee-a0ad-00e01a6800eb#af4e7c42-d5fd-11ee-a0ad-00e01a6800eb</t>
  </si>
  <si>
    <t>https://www.lavrpack.ru/local/templates/phoenix_v1/images_cache/thumbs/92ed1488da062de70821c8e0d18b6784.webp?v=1790791847</t>
  </si>
  <si>
    <t>9dc0562d-d5fd-11ee-a0ad-00e01a6800eb#af4e7c32-d5fd-11ee-a0ad-00e01a6800eb</t>
  </si>
  <si>
    <t>Россия, Сиреневый</t>
  </si>
  <si>
    <t>https://www.lavrpack.ru/local/templates/phoenix_v1/images_cache/thumbs/57bb06288d63ca2d66167dce08460174.webp?v=1790791847</t>
  </si>
  <si>
    <t>9dc0562d-d5fd-11ee-a0ad-00e01a6800eb#c0822ded-d5fd-11ee-a0ad-00e01a6800eb</t>
  </si>
  <si>
    <t>https://www.lavrpack.ru/local/templates/phoenix_v1/images_cache/thumbs/6553f8c0c20e7d8ff8ef134a5c7a47cc.webp?v=1790791847</t>
  </si>
  <si>
    <t>9dc0562d-d5fd-11ee-a0ad-00e01a6800eb#d3bccbb3-d5fd-11ee-a0ad-00e01a6800eb</t>
  </si>
  <si>
    <t>https://www.lavrpack.ru/local/templates/phoenix_v1/images_cache/thumbs/5e6192f1d13d22a804277e0bd7e04e49.webp?v=1790791847</t>
  </si>
  <si>
    <t>b3ae2e38-cf08-11ee-a0ad-00e01a6800eb#eb44105f-cf08-11ee-a0ad-00e01a6800eb</t>
  </si>
  <si>
    <t>106230</t>
  </si>
  <si>
    <t>Белый/серый/сиреневый</t>
  </si>
  <si>
    <t>"Перья" 58см×10м</t>
  </si>
  <si>
    <t>https://www.lavrpack.ru/local/templates/phoenix_v1/images_cache/thumbs/0e642c9b05512702806f8f10c742c18a.webp?v=1790791847</t>
  </si>
  <si>
    <t>bc632e5c-d5fc-11ee-a0ad-00e01a6800eb#e4afba40-d5fc-11ee-a0ad-00e01a6800eb</t>
  </si>
  <si>
    <t>106465</t>
  </si>
  <si>
    <t>"Перья"60см×200гр</t>
  </si>
  <si>
    <t>https://www.lavrpack.ru/local/templates/phoenix_v1/images_cache/thumbs/831e33156fac04a8ecd898b0196bcc45.webp?v=1790791847</t>
  </si>
  <si>
    <t>bc632e5c-d5fc-11ee-a0ad-00e01a6800eb#fd4ef615-d5fc-11ee-a0ad-00e01a6800eb</t>
  </si>
  <si>
    <t>https://www.lavrpack.ru/local/templates/phoenix_v1/images_cache/thumbs/1481c1a9bb6b22c1efdd1ba66974bd74.webp?v=1790791847</t>
  </si>
  <si>
    <t>bc632e5c-d5fc-11ee-a0ad-00e01a6800eb#ed63c240-d5fc-11ee-a0ad-00e01a6800eb</t>
  </si>
  <si>
    <t>https://www.lavrpack.ru/local/templates/phoenix_v1/images_cache/thumbs/aa1a72707b6f73474edc668dfd40cf77.webp?v=1790791847</t>
  </si>
  <si>
    <t>3b49fb66-da1b-11ee-a0ad-00e01a6800eb#497a6f48-da1b-11ee-a0ad-00e01a6800eb</t>
  </si>
  <si>
    <t>106635</t>
  </si>
  <si>
    <t>"Письмо" 60см×200гр</t>
  </si>
  <si>
    <t>https://www.lavrpack.ru/local/templates/phoenix_v1/images_cache/thumbs/a79e495a7dbe1e85da3283f79862a205.webp?v=1790791847</t>
  </si>
  <si>
    <t>3b49fb66-da1b-11ee-a0ad-00e01a6800eb#43680cb5-da1b-11ee-a0ad-00e01a6800eb</t>
  </si>
  <si>
    <t>Белый</t>
  </si>
  <si>
    <t>https://www.lavrpack.ru/local/templates/phoenix_v1/images_cache/thumbs/8c2e4a682df85179f06e626ab4028bea.webp?v=1790791847</t>
  </si>
  <si>
    <t>c2e9b6d1-d5fb-11ee-a0ad-00e01a6800eb#f0c357cc-d5fb-11ee-a0ad-00e01a6800eb</t>
  </si>
  <si>
    <t>106464</t>
  </si>
  <si>
    <t>"Принт тон."60см×200гр</t>
  </si>
  <si>
    <t>https://www.lavrpack.ru/local/templates/phoenix_v1/images_cache/thumbs/79f2321609759266d0160ea774deb5af.webp?v=1790791847</t>
  </si>
  <si>
    <t>c2e9b6d1-d5fb-11ee-a0ad-00e01a6800eb#d9a35982-d5fb-11ee-a0ad-00e01a6800eb</t>
  </si>
  <si>
    <t>https://www.lavrpack.ru/local/templates/phoenix_v1/images_cache/thumbs/2715f194d938850ca869e5027e5b7dcb.webp?v=1790791847</t>
  </si>
  <si>
    <t>c2e9b6d1-d5fb-11ee-a0ad-00e01a6800eb#01b462ff-d5fc-11ee-a0ad-00e01a6800eb</t>
  </si>
  <si>
    <t>Россия, Изумрудный</t>
  </si>
  <si>
    <t>https://www.lavrpack.ru/local/templates/phoenix_v1/images_cache/thumbs/64b653139bcc483b7fd9911c288cca27.webp?v=1790791847</t>
  </si>
  <si>
    <t>c2e9b6d1-d5fb-11ee-a0ad-00e01a6800eb#dfa04fc2-d5fb-11ee-a0ad-00e01a6800eb</t>
  </si>
  <si>
    <t>https://www.lavrpack.ru/local/templates/phoenix_v1/images_cache/thumbs/0e4f25a87c6a3aebb3a0076655740474.webp?v=1790791847</t>
  </si>
  <si>
    <t>c2e9b6d1-d5fb-11ee-a0ad-00e01a6800eb#d0275e0c-d5fb-11ee-a0ad-00e01a6800eb</t>
  </si>
  <si>
    <t>https://www.lavrpack.ru/local/templates/phoenix_v1/images_cache/thumbs/3abd323afa6bd676d9046b5e83512c9b.webp?v=1790791847</t>
  </si>
  <si>
    <t>c2e9b6d1-d5fb-11ee-a0ad-00e01a6800eb#01b4630f-d5fc-11ee-a0ad-00e01a6800eb</t>
  </si>
  <si>
    <t>https://www.lavrpack.ru/local/templates/phoenix_v1/images_cache/thumbs/2e0372bea7aefe963fabfe3391825517.webp?v=1790791847</t>
  </si>
  <si>
    <t>1021fbdb-6a7f-11ef-ab51-1cfd08767542#18351275-6a7f-11ef-ab51-1cfd08767542</t>
  </si>
  <si>
    <t>109310</t>
  </si>
  <si>
    <t>"Сердца" 60см×200гр</t>
  </si>
  <si>
    <t>https://www.lavrpack.ru/local/templates/phoenix_v1/images_cache/thumbs/bf8aa423c870ea484826f08a03ac9ccf.webp?v=1790791847</t>
  </si>
  <si>
    <t>1021fbdb-6a7f-11ef-ab51-1cfd08767542#18351285-6a7f-11ef-ab51-1cfd08767542</t>
  </si>
  <si>
    <t>https://www.lavrpack.ru/local/templates/phoenix_v1/images_cache/thumbs/ecc833823034993d1268a1140d2c9e02.webp?v=1790791847</t>
  </si>
  <si>
    <t>ef9ab343-d5f8-11ee-a0ad-00e01a6800eb#196b3f73-d5f9-11ee-a0ad-00e01a6800eb</t>
  </si>
  <si>
    <t>106462</t>
  </si>
  <si>
    <t>"Соло тон."60см×200гр</t>
  </si>
  <si>
    <t>https://www.lavrpack.ru/local/templates/phoenix_v1/images_cache/thumbs/f688bc10590b17a002e46926b8be270b.webp?v=1790791847</t>
  </si>
  <si>
    <t>ef9ab343-d5f8-11ee-a0ad-00e01a6800eb#27ffad20-d5f9-11ee-a0ad-00e01a6800eb</t>
  </si>
  <si>
    <t>https://www.lavrpack.ru/local/templates/phoenix_v1/images_cache/thumbs/d1fa2dc5c0722de688af3f433506f3d1.webp?v=1790791847</t>
  </si>
  <si>
    <t>ef9ab343-d5f8-11ee-a0ad-00e01a6800eb#1fc2a9ee-d5f9-11ee-a0ad-00e01a6800eb</t>
  </si>
  <si>
    <t>https://www.lavrpack.ru/local/templates/phoenix_v1/images_cache/thumbs/ecb78eef792a16c2a2b2593e15362f83.webp?v=1790791847</t>
  </si>
  <si>
    <t>ef9ab343-d5f8-11ee-a0ad-00e01a6800eb#fc0e05e3-d5f8-11ee-a0ad-00e01a6800eb</t>
  </si>
  <si>
    <t>Россия, Светло-фиолетовый</t>
  </si>
  <si>
    <t>https://www.lavrpack.ru/local/templates/phoenix_v1/images_cache/thumbs/fc684ecbbfe529fab6309f3e54b40059.webp?v=1790791847</t>
  </si>
  <si>
    <t>f6e40646-3d2f-11f0-ab41-22344d083d2c#2a758e56-3d30-11f0-ab41-22344d083d2c</t>
  </si>
  <si>
    <t>113011</t>
  </si>
  <si>
    <t>Россия, Светлая сирень</t>
  </si>
  <si>
    <t>"Тонировка" 60см×1кг</t>
  </si>
  <si>
    <t>https://www.lavrpack.ru/local/templates/phoenix_v1/images_cache/thumbs/890ae49e1d00ab2e650940b4e52b0fed.webp?v=1790791847</t>
  </si>
  <si>
    <t>f6e40646-3d2f-11f0-ab41-22344d083d2c#0f48eaec-3d30-11f0-ab41-22344d083d2c</t>
  </si>
  <si>
    <t>https://www.lavrpack.ru/local/templates/phoenix_v1/images_cache/thumbs/515ad36fcb50721520802814c996c456.webp?v=1790791847</t>
  </si>
  <si>
    <t>f6e40646-3d2f-11f0-ab41-22344d083d2c#094923d6-3d30-11f0-ab41-22344d083d2c</t>
  </si>
  <si>
    <t>854e787c-3d31-11f0-ab41-22344d083d2c#ae4f6169-3d31-11f0-ab41-22344d083d2c</t>
  </si>
  <si>
    <t>113012</t>
  </si>
  <si>
    <t>"Тонировка" 60см×800гр</t>
  </si>
  <si>
    <t>https://www.lavrpack.ru/local/templates/phoenix_v1/images_cache/thumbs/b3a6204b14b18b27095031bc73ba9ebd.webp?v=1790791847</t>
  </si>
  <si>
    <t>854e787c-3d31-11f0-ab41-22344d083d2c#98a60081-3d31-11f0-ab41-22344d083d2c</t>
  </si>
  <si>
    <t>https://www.lavrpack.ru/local/templates/phoenix_v1/images_cache/thumbs/4b4a7d99628657667d8437a4ade43f09.webp?v=1790791847</t>
  </si>
  <si>
    <t>3c5c249f-69e3-11ee-a8ad-00e01a6800eb</t>
  </si>
  <si>
    <t>104484</t>
  </si>
  <si>
    <t>чистая (СП)</t>
  </si>
  <si>
    <t>"Тонировка"60см×1кг</t>
  </si>
  <si>
    <t>упак</t>
  </si>
  <si>
    <t>https://www.lavrpack.ru/local/templates/phoenix_v1/images_cache/thumbs/5574387b232a6ac649be3135c729a9fd.webp?v=1790832589</t>
  </si>
  <si>
    <t>ee204857-7f2c-11ec-b73f-0018e40a3af2</t>
  </si>
  <si>
    <t>63635</t>
  </si>
  <si>
    <t>"Тонировка"60см×200гр</t>
  </si>
  <si>
    <t>https://www.lavrpack.ru/local/templates/phoenix_v1/images_cache/thumbs/b191a397e20c719d84f80f4c2903e86f.webp?v=1790832589</t>
  </si>
  <si>
    <t>8903567a-d574-11ee-a0ad-00e01a6800eb#8479e796-d5f7-11ee-a0ad-00e01a6800eb</t>
  </si>
  <si>
    <t>106461</t>
  </si>
  <si>
    <t>https://www.lavrpack.ru/local/templates/phoenix_v1/images_cache/thumbs/f33f2f2ce46bde25308895bf048600eb.webp?v=1790791847</t>
  </si>
  <si>
    <t>8903567a-d574-11ee-a0ad-00e01a6800eb#5665111e-d575-11ee-a0ad-00e01a6800eb</t>
  </si>
  <si>
    <t>https://www.lavrpack.ru/local/templates/phoenix_v1/images_cache/thumbs/9a5b3355870455633b7955a4a3c4a457.webp?v=1790791847</t>
  </si>
  <si>
    <t>8903567a-d574-11ee-a0ad-00e01a6800eb#6648d38b-d5f7-11ee-a0ad-00e01a6800eb</t>
  </si>
  <si>
    <t>https://www.lavrpack.ru/local/templates/phoenix_v1/images_cache/thumbs/2326e60fed5e50a517769f7afcbd1bb1.webp?v=1790791847</t>
  </si>
  <si>
    <t>8903567a-d574-11ee-a0ad-00e01a6800eb#7e09973d-d577-11ee-a0ad-00e01a6800eb</t>
  </si>
  <si>
    <t>Россия, Пыльно-розовый</t>
  </si>
  <si>
    <t>https://www.lavrpack.ru/local/templates/phoenix_v1/images_cache/thumbs/e6a641e321dc72265302b8077cb6abc4.webp?v=1790791847</t>
  </si>
  <si>
    <t>8903567a-d574-11ee-a0ad-00e01a6800eb#44d32447-d577-11ee-a0ad-00e01a6800eb</t>
  </si>
  <si>
    <t>https://www.lavrpack.ru/local/templates/phoenix_v1/images_cache/thumbs/a5022907f69d00e912876dd69a4cf05d.webp?v=1790791847</t>
  </si>
  <si>
    <t>8903567a-d574-11ee-a0ad-00e01a6800eb#91e95b97-d574-11ee-a0ad-00e01a6800eb</t>
  </si>
  <si>
    <t>https://www.lavrpack.ru/local/templates/phoenix_v1/images_cache/thumbs/285feb0ff4d2fc30a265110ec3f5d06c.webp?v=1790791847</t>
  </si>
  <si>
    <t>8903567a-d574-11ee-a0ad-00e01a6800eb#6970135e-d575-11ee-a0ad-00e01a6800eb</t>
  </si>
  <si>
    <t>Россия, Тиффани</t>
  </si>
  <si>
    <t>https://www.lavrpack.ru/local/templates/phoenix_v1/images_cache/thumbs/8d9e50b543ce2683164896557cfe60c4.webp?v=1790791847</t>
  </si>
  <si>
    <t>8903567a-d574-11ee-a0ad-00e01a6800eb#b7ab282f-d577-11ee-a0ad-00e01a6800eb</t>
  </si>
  <si>
    <t>https://www.lavrpack.ru/local/templates/phoenix_v1/images_cache/thumbs/a6a7452086f25067e0d2da35126e58be.webp?v=1790791847</t>
  </si>
  <si>
    <t>8903567a-d574-11ee-a0ad-00e01a6800eb#4254378e-d575-11ee-a0ad-00e01a6800eb</t>
  </si>
  <si>
    <t>Россия, Хаки</t>
  </si>
  <si>
    <t>https://www.lavrpack.ru/local/templates/phoenix_v1/images_cache/thumbs/24112b68b35a4c27c14e6c19ca4729da.webp?v=1790791847</t>
  </si>
  <si>
    <t>8903567a-d574-11ee-a0ad-00e01a6800eb#be21848d-d577-11ee-a0ad-00e01a6800eb</t>
  </si>
  <si>
    <t>Россия, Мята</t>
  </si>
  <si>
    <t>https://www.lavrpack.ru/local/templates/phoenix_v1/images_cache/thumbs/7638b3a860a9cf432011bfee09528b5b.webp?v=1790791847</t>
  </si>
  <si>
    <t>8903567a-d574-11ee-a0ad-00e01a6800eb#55d5f147-d5f7-11ee-a0ad-00e01a6800eb</t>
  </si>
  <si>
    <t>Россия, Кофе с молоком</t>
  </si>
  <si>
    <t>https://www.lavrpack.ru/local/templates/phoenix_v1/images_cache/thumbs/88ddd5e7af368a1cc88e50b3014b5d88.webp?v=1790791847</t>
  </si>
  <si>
    <t>8903567a-d574-11ee-a0ad-00e01a6800eb#f34d6856-d574-11ee-a0ad-00e01a6800eb</t>
  </si>
  <si>
    <t>Россия, Ярко-сиреневый</t>
  </si>
  <si>
    <t>https://www.lavrpack.ru/local/templates/phoenix_v1/images_cache/thumbs/db8d00e4aff3dbd4fa4124c480c7193f.webp?v=1790791847</t>
  </si>
  <si>
    <t>8903567a-d574-11ee-a0ad-00e01a6800eb#77923eef-d575-11ee-a0ad-00e01a6800eb</t>
  </si>
  <si>
    <t>Россия, Светло-сиреневый</t>
  </si>
  <si>
    <t>https://www.lavrpack.ru/local/templates/phoenix_v1/images_cache/thumbs/0bf063dea6f6029dee5b71fbb72a0273.webp?v=1790791847</t>
  </si>
  <si>
    <t>8903567a-d574-11ee-a0ad-00e01a6800eb#f95182b6-d574-11ee-a0ad-00e01a6800eb</t>
  </si>
  <si>
    <t>Россия, Шоколад</t>
  </si>
  <si>
    <t>https://www.lavrpack.ru/local/templates/phoenix_v1/images_cache/thumbs/fef153700155b909b7b112b2c3e0f234.webp?v=1790791847</t>
  </si>
  <si>
    <t>8903567a-d574-11ee-a0ad-00e01a6800eb#162bd099-d575-11ee-a0ad-00e01a6800eb</t>
  </si>
  <si>
    <t>https://www.lavrpack.ru/local/templates/phoenix_v1/images_cache/thumbs/4078f55907cbdd3cbb149663f7c4ca08.webp?v=1790791847</t>
  </si>
  <si>
    <t>8903567a-d574-11ee-a0ad-00e01a6800eb#5ea829b8-5885-11ef-ab50-1cfd08767542</t>
  </si>
  <si>
    <t>Россия, Коралл</t>
  </si>
  <si>
    <t>https://www.lavrpack.ru/local/templates/phoenix_v1/images_cache/thumbs/5d67fd4cb262d62db4b2aba29af072fe.webp?v=1790791847</t>
  </si>
  <si>
    <t>6da389b3-3e28-11ed-8758-00e01a6800eb</t>
  </si>
  <si>
    <t>75941</t>
  </si>
  <si>
    <t>"Тонировка"60см×400гр</t>
  </si>
  <si>
    <t>https://www.lavrpack.ru/local/templates/phoenix_v1/images_cache/thumbs/f9fa58575ea1ef8bd98d550521256664.webp?v=1790832589</t>
  </si>
  <si>
    <t>e1621587-ed2e-11ef-ab3d-22344d083d2c#51a65f4a-ed2f-11ef-ab3d-22344d083d2c</t>
  </si>
  <si>
    <t>111361</t>
  </si>
  <si>
    <t>https://www.lavrpack.ru/local/templates/phoenix_v1/images_cache/thumbs/9b282164251bfc4031d5cb1d2ecc0e17.webp?v=1790791847</t>
  </si>
  <si>
    <t>e1621587-ed2e-11ef-ab3d-22344d083d2c#42a4fb37-ed2f-11ef-ab3d-22344d083d2c</t>
  </si>
  <si>
    <t>https://www.lavrpack.ru/local/templates/phoenix_v1/images_cache/thumbs/b3a7e93c511a502187dbd64652edfafe.webp?v=1790791847</t>
  </si>
  <si>
    <t>e1621587-ed2e-11ef-ab3d-22344d083d2c#477a3324-3d28-11f0-ab41-22344d083d2c</t>
  </si>
  <si>
    <t>https://www.lavrpack.ru/local/templates/phoenix_v1/images_cache/thumbs/5d800c39e0938a731b7370a65e3651b1.webp?v=1790791847</t>
  </si>
  <si>
    <t>e1621587-ed2e-11ef-ab3d-22344d083d2c#ee81d3cb-ed2e-11ef-ab3d-22344d083d2c</t>
  </si>
  <si>
    <t>https://www.lavrpack.ru/local/templates/phoenix_v1/images_cache/thumbs/845d273c474db391258de6f804f94e10.webp?v=1790791847</t>
  </si>
  <si>
    <t>e1621587-ed2e-11ef-ab3d-22344d083d2c#444d56bc-7c3f-11f0-ab48-22344d083d2c</t>
  </si>
  <si>
    <t>Россия, Яркая-сирень</t>
  </si>
  <si>
    <t>https://www.lavrpack.ru/local/templates/phoenix_v1/images_cache/thumbs/3d66218902269c8c8e46d9fd1c8cdd6b.webp?v=1790791847</t>
  </si>
  <si>
    <t>e1621587-ed2e-11ef-ab3d-22344d083d2c#ee81d2e3-ed2e-11ef-ab3d-22344d083d2c</t>
  </si>
  <si>
    <t>https://www.lavrpack.ru/local/templates/phoenix_v1/images_cache/thumbs/ae70b92945463eff53db2a4a18f8c8b8.webp?v=1790791847</t>
  </si>
  <si>
    <t>42a2bbf5-1a72-11ee-8f7e-00e01a6800eb</t>
  </si>
  <si>
    <t>103283</t>
  </si>
  <si>
    <t>"Тонировка"60см×800гр</t>
  </si>
  <si>
    <t>https://www.lavrpack.ru/local/templates/phoenix_v1/images_cache/thumbs/de09ba76c22145e8a4eb1a8477304f40.webp?v=1790832589</t>
  </si>
  <si>
    <t>4b589b8e-cef7-11ee-a0ad-00e01a6800eb#957db8b1-cef7-11ee-a0ad-00e01a6800eb</t>
  </si>
  <si>
    <t>106224</t>
  </si>
  <si>
    <t>Желтый</t>
  </si>
  <si>
    <t>"Узкая полоса" 50см×10м</t>
  </si>
  <si>
    <t>https://www.lavrpack.ru/local/templates/phoenix_v1/images_cache/thumbs/b4d99abd328fc8df259aa45f84b54ce9.webp?v=1790791847</t>
  </si>
  <si>
    <t>4b589b8e-cef7-11ee-a0ad-00e01a6800eb#7adc53b5-cef7-11ee-a0ad-00e01a6800eb</t>
  </si>
  <si>
    <t>https://www.lavrpack.ru/local/templates/phoenix_v1/images_cache/thumbs/bcde76c91877a693aa2675789884aab7.webp?v=1790791847</t>
  </si>
  <si>
    <t>5ba2a244-ccc4-11ee-a0ad-00e01a6800eb#7c8adca4-ccc9-11ee-a0ad-00e01a6800eb</t>
  </si>
  <si>
    <t>106128</t>
  </si>
  <si>
    <t>"Фаворит" 50см×10м</t>
  </si>
  <si>
    <t>https://www.lavrpack.ru/local/templates/phoenix_v1/images_cache/thumbs/c8738bfa593c50e4bddfd25316f0bdb2.webp?v=1790791847</t>
  </si>
  <si>
    <t>5ba2a244-ccc4-11ee-a0ad-00e01a6800eb#2b3d5a40-ccca-11ee-a0ad-00e01a6800eb</t>
  </si>
  <si>
    <t>Лайм</t>
  </si>
  <si>
    <t>https://www.lavrpack.ru/local/templates/phoenix_v1/images_cache/thumbs/4d7c58d4695d2a56a17ceb48b6cae4f9.webp?v=1790791847</t>
  </si>
  <si>
    <t>5ba2a244-ccc4-11ee-a0ad-00e01a6800eb#c5cf3c24-ccc7-11ee-a0ad-00e01a6800eb</t>
  </si>
  <si>
    <t>Темно-сиреневый</t>
  </si>
  <si>
    <t>https://www.lavrpack.ru/local/templates/phoenix_v1/images_cache/thumbs/9a24b26626bb0a4f1bec3f37c57ce0d4.webp?v=1790791847</t>
  </si>
  <si>
    <t>5ba2a244-ccc4-11ee-a0ad-00e01a6800eb#99735e62-ccc4-11ee-a0ad-00e01a6800eb</t>
  </si>
  <si>
    <t>https://www.lavrpack.ru/local/templates/phoenix_v1/images_cache/thumbs/ed1cdab39af5b43200a30611854091a5.webp?v=1790791847</t>
  </si>
  <si>
    <t>5ba2a244-ccc4-11ee-a0ad-00e01a6800eb#1138fb9a-ccc5-11ee-a0ad-00e01a6800eb</t>
  </si>
  <si>
    <t>https://www.lavrpack.ru/local/templates/phoenix_v1/images_cache/thumbs/2f2f6a2a77db843ccc6439c113c272e8.webp?v=1790832589</t>
  </si>
  <si>
    <t>5ba2a244-ccc4-11ee-a0ad-00e01a6800eb#b29f1fde-ccc9-11ee-a0ad-00e01a6800eb</t>
  </si>
  <si>
    <t>Сапфировый</t>
  </si>
  <si>
    <t>https://www.lavrpack.ru/local/templates/phoenix_v1/images_cache/thumbs/862dd7956d4f1f454d113c22303e2516.webp?v=1790791847</t>
  </si>
  <si>
    <t>5ba2a244-ccc4-11ee-a0ad-00e01a6800eb#ac41f6c3-ccc7-11ee-a0ad-00e01a6800eb</t>
  </si>
  <si>
    <t>Терракот</t>
  </si>
  <si>
    <t>https://www.lavrpack.ru/local/templates/phoenix_v1/images_cache/thumbs/f69a7b7ae0cce3617ba732584b75e548.webp?v=1790791847</t>
  </si>
  <si>
    <t>2613fedb-cfd5-11ee-a0ad-00e01a6800eb#4769a4c6-cfd5-11ee-a0ad-00e01a6800eb</t>
  </si>
  <si>
    <t>106362</t>
  </si>
  <si>
    <t>Коричневый</t>
  </si>
  <si>
    <t>"Roses" 58см×10м</t>
  </si>
  <si>
    <t>https://www.lavrpack.ru/local/templates/phoenix_v1/images_cache/thumbs/55cf5c91fcc8fdf84edc8eb257e9838f.webp?v=1790832589</t>
  </si>
  <si>
    <t>2613fedb-cfd5-11ee-a0ad-00e01a6800eb#39855c38-cfd5-11ee-a0ad-00e01a6800eb</t>
  </si>
  <si>
    <t>https://www.lavrpack.ru/local/templates/phoenix_v1/images_cache/thumbs/17803b84c040a2ddac7211d16944a453.webp?v=1790791847</t>
  </si>
  <si>
    <t>2613fedb-cfd5-11ee-a0ad-00e01a6800eb#40a97d0a-cfd5-11ee-a0ad-00e01a6800eb</t>
  </si>
  <si>
    <t>Небесный</t>
  </si>
  <si>
    <t>https://www.lavrpack.ru/local/templates/phoenix_v1/images_cache/thumbs/6471b0e7cc3ad2ca1a6a7c7aca21323e.webp?v=1790791847</t>
  </si>
  <si>
    <t>3ec4895a-778d-11ed-bb4b-00e01a6800eb#6b961913-778d-11ed-bb4b-00e01a6800eb</t>
  </si>
  <si>
    <t>77716</t>
  </si>
  <si>
    <t>Шампань</t>
  </si>
  <si>
    <t>"The BEST" 50см×10м</t>
  </si>
  <si>
    <t>https://www.lavrpack.ru/local/templates/phoenix_v1/images_cache/thumbs/e0d0bd3b06c93e7281f7bbba9744c49c.webp?v=1790791847</t>
  </si>
  <si>
    <t>3ec4895a-778d-11ed-bb4b-00e01a6800eb#2f4c63bd-778e-11ed-bb4b-00e01a6800eb</t>
  </si>
  <si>
    <t>Ярко-сиреневый</t>
  </si>
  <si>
    <t>https://www.lavrpack.ru/local/templates/phoenix_v1/images_cache/thumbs/eef1b5964c0dada9438b13c4251b5012.webp?v=1790791847</t>
  </si>
  <si>
    <t>3ec4895a-778d-11ed-bb4b-00e01a6800eb#04dc8b08-3604-11ee-a5bc-00e01a6800eb</t>
  </si>
  <si>
    <t>https://www.lavrpack.ru/local/templates/phoenix_v1/images_cache/thumbs/65ef563fb3d967b7dc6f5cd6e4f15182.webp?v=1790791847</t>
  </si>
  <si>
    <t>3ec4895a-778d-11ed-bb4b-00e01a6800eb#1e414c90-5bf1-11f0-ab43-22344d083d2c</t>
  </si>
  <si>
    <t>Мокко</t>
  </si>
  <si>
    <t>https://www.lavrpack.ru/local/templates/phoenix_v1/images_cache/thumbs/074f0b8c0e2c59477f6a1b55dadd74e0.webp?v=1790832589</t>
  </si>
  <si>
    <t>3ec4895a-778d-11ed-bb4b-00e01a6800eb#f7892061-778d-11ed-bb4b-00e01a6800eb</t>
  </si>
  <si>
    <t>https://www.lavrpack.ru/local/templates/phoenix_v1/images_cache/thumbs/781f1ec16b2328d8e8fb278ae9feccff.webp?v=1790791847</t>
  </si>
  <si>
    <t>3ec4895a-778d-11ed-bb4b-00e01a6800eb#996f7131-95ec-11ef-ab37-22344d083d2c</t>
  </si>
  <si>
    <t>Желток</t>
  </si>
  <si>
    <t>https://www.lavrpack.ru/local/templates/phoenix_v1/images_cache/thumbs/ec98a23e29d494a1441afdb0b741f7e9.webp?v=1790791847</t>
  </si>
  <si>
    <t>3ec4895a-778d-11ed-bb4b-00e01a6800eb#5aba7a42-778d-11ed-bb4b-00e01a6800eb</t>
  </si>
  <si>
    <t>https://www.lavrpack.ru/local/templates/phoenix_v1/images_cache/thumbs/0f1b0e2832dd7cf7bf2d4d1a443c43db.webp?v=1790791847</t>
  </si>
  <si>
    <t>3ec4895a-778d-11ed-bb4b-00e01a6800eb#503d58c7-9595-11ed-bb4b-00e01a6800eb</t>
  </si>
  <si>
    <t>Светло сиреневый</t>
  </si>
  <si>
    <t>https://www.lavrpack.ru/local/templates/phoenix_v1/images_cache/thumbs/984ac19574a10f9e6a46fa82190009af.webp?v=1790791847</t>
  </si>
  <si>
    <t>3ec4895a-778d-11ed-bb4b-00e01a6800eb#73470edf-9595-11ed-bb4b-00e01a6800eb</t>
  </si>
  <si>
    <t>Серо-голубой</t>
  </si>
  <si>
    <t>https://www.lavrpack.ru/local/templates/phoenix_v1/images_cache/thumbs/479f92a302683916436f99faef7f1dd3.webp?v=1790791847</t>
  </si>
  <si>
    <t>3ec4895a-778d-11ed-bb4b-00e01a6800eb#8e50ccfa-778d-11ed-bb4b-00e01a6800eb</t>
  </si>
  <si>
    <t>Нежно розовый</t>
  </si>
  <si>
    <t>https://www.lavrpack.ru/local/templates/phoenix_v1/images_cache/thumbs/de426a6e901fb6242f784b5844b999e1.webp?v=1790791847</t>
  </si>
  <si>
    <t>3ec4895a-778d-11ed-bb4b-00e01a6800eb#05a8ea9f-778e-11ed-bb4b-00e01a6800eb</t>
  </si>
  <si>
    <t>Фиолетово-синий</t>
  </si>
  <si>
    <t>https://www.lavrpack.ru/local/templates/phoenix_v1/images_cache/thumbs/d4ac02081515a1b6b6e0644bab05839f.webp?v=1790791847</t>
  </si>
  <si>
    <t>3ec4895a-778d-11ed-bb4b-00e01a6800eb#ac6f7af6-778e-11ed-bb4b-00e01a6800eb</t>
  </si>
  <si>
    <t>https://www.lavrpack.ru/local/templates/phoenix_v1/images_cache/thumbs/413363b6835fd1031f83b4bac59f3d09.webp?v=1790791847</t>
  </si>
  <si>
    <t>3ec4895a-778d-11ed-bb4b-00e01a6800eb#3b692740-9595-11ed-bb4b-00e01a6800eb</t>
  </si>
  <si>
    <t>https://www.lavrpack.ru/local/templates/phoenix_v1/images_cache/thumbs/df6c3bf975c005d1d22ad9fda13dd928.webp?v=1790791847</t>
  </si>
  <si>
    <t>3ec4895a-778d-11ed-bb4b-00e01a6800eb#724cbaa9-778d-11ed-bb4b-00e01a6800eb</t>
  </si>
  <si>
    <t>Слоновая кость</t>
  </si>
  <si>
    <t>https://www.lavrpack.ru/local/templates/phoenix_v1/images_cache/thumbs/eb64934d7df8ff2c4f165a46921efddf.webp?v=1790791847</t>
  </si>
  <si>
    <t>3ec4895a-778d-11ed-bb4b-00e01a6800eb#9e129644-9595-11ed-bb4b-00e01a6800eb</t>
  </si>
  <si>
    <t>https://www.lavrpack.ru/local/templates/phoenix_v1/images_cache/thumbs/fa1717a2cbcfee55d1a6b73ca13fba12.webp?v=1790791847</t>
  </si>
  <si>
    <t>3ec4895a-778d-11ed-bb4b-00e01a6800eb#f2f6a050-778e-11ed-bb4b-00e01a6800eb</t>
  </si>
  <si>
    <t>Лаванда</t>
  </si>
  <si>
    <t>https://www.lavrpack.ru/local/templates/phoenix_v1/images_cache/thumbs/1aa9aa2264250b29b6bf23ecc12c9772.webp?v=1790791847</t>
  </si>
  <si>
    <t>3ec4895a-778d-11ed-bb4b-00e01a6800eb#301cff77-9595-11ed-bb4b-00e01a6800eb</t>
  </si>
  <si>
    <t>Винный</t>
  </si>
  <si>
    <t>https://www.lavrpack.ru/local/templates/phoenix_v1/images_cache/thumbs/eb1615cc02ae786b2e64678ba9e53cea.webp?v=1790791847</t>
  </si>
  <si>
    <t>3ec4895a-778d-11ed-bb4b-00e01a6800eb#89bbd125-9595-11ed-bb4b-00e01a6800eb</t>
  </si>
  <si>
    <t>https://www.lavrpack.ru/local/templates/phoenix_v1/images_cache/thumbs/1b3ad76c72ff71f3c6e9ede55df3f968.webp?v=1790791847</t>
  </si>
  <si>
    <t>3ec4895a-778d-11ed-bb4b-00e01a6800eb#7caf9bf3-778d-11ed-bb4b-00e01a6800eb</t>
  </si>
  <si>
    <t>Бежевый</t>
  </si>
  <si>
    <t>https://www.lavrpack.ru/local/templates/phoenix_v1/images_cache/thumbs/dd6364624c16c7a3d2ab1add4327a6e1.webp?v=1790791847</t>
  </si>
  <si>
    <t>3ec4895a-778d-11ed-bb4b-00e01a6800eb#81881f6a-3603-11ee-a5bc-00e01a6800eb</t>
  </si>
  <si>
    <t>Травяной</t>
  </si>
  <si>
    <t>https://www.lavrpack.ru/local/templates/phoenix_v1/images_cache/thumbs/6f44204687915439afd00c0139632141.webp?v=1790791847</t>
  </si>
  <si>
    <t>3ec4895a-778d-11ed-bb4b-00e01a6800eb#63675e22-778d-11ed-bb4b-00e01a6800eb</t>
  </si>
  <si>
    <t>https://www.lavrpack.ru/local/templates/phoenix_v1/images_cache/thumbs/4675d0a683a8deebdda9989a2c49d044.webp?v=1790791847</t>
  </si>
  <si>
    <t>3ec4895a-778d-11ed-bb4b-00e01a6800eb#9b5ed8c5-778d-11ed-bb4b-00e01a6800eb</t>
  </si>
  <si>
    <t>Пыльно розовый</t>
  </si>
  <si>
    <t>https://www.lavrpack.ru/local/templates/phoenix_v1/images_cache/thumbs/ccf81961e2438ec682215daaeb7ab9cd.webp?v=1790791847</t>
  </si>
  <si>
    <t>3ec4895a-778d-11ed-bb4b-00e01a6800eb#a5a3fab2-95ec-11ef-ab37-22344d083d2c</t>
  </si>
  <si>
    <t>Манго</t>
  </si>
  <si>
    <t>https://www.lavrpack.ru/local/templates/phoenix_v1/images_cache/thumbs/6af10c379856c0bbaff693b7d97982c2.webp?v=1790791847</t>
  </si>
  <si>
    <t>3ec4895a-778d-11ed-bb4b-00e01a6800eb#a8ad29ff-778d-11ed-bb4b-00e01a6800eb</t>
  </si>
  <si>
    <t>https://www.lavrpack.ru/local/templates/phoenix_v1/images_cache/thumbs/b70a9187c1c57410f34317354f8570b6.webp?v=1790791847</t>
  </si>
  <si>
    <t>3ec4895a-778d-11ed-bb4b-00e01a6800eb#e7ec79e3-778d-11ed-bb4b-00e01a6800eb</t>
  </si>
  <si>
    <t>https://www.lavrpack.ru/local/templates/phoenix_v1/images_cache/thumbs/e1d71796bde97c7c3d7565d61fd596b8.webp?v=1790791847</t>
  </si>
  <si>
    <t>3ec4895a-778d-11ed-bb4b-00e01a6800eb#57f3640d-778e-11ed-bb4b-00e01a6800eb</t>
  </si>
  <si>
    <t>Фисташка</t>
  </si>
  <si>
    <t>https://www.lavrpack.ru/local/templates/phoenix_v1/images_cache/thumbs/af16a7841ab23dc767b55a46e411dc9e.webp?v=1790791847</t>
  </si>
  <si>
    <t>3ec4895a-778d-11ed-bb4b-00e01a6800eb#17859e43-778e-11ed-bb4b-00e01a6800eb</t>
  </si>
  <si>
    <t>Сиреневый</t>
  </si>
  <si>
    <t>https://www.lavrpack.ru/local/templates/phoenix_v1/images_cache/thumbs/16e2b574d0493a472b322485ac79627c.webp?v=1790791847</t>
  </si>
  <si>
    <t>3ec4895a-778d-11ed-bb4b-00e01a6800eb#9a6f12d2-778e-11ed-bb4b-00e01a6800eb</t>
  </si>
  <si>
    <t>https://www.lavrpack.ru/local/templates/phoenix_v1/images_cache/thumbs/737b3795436fad3968605462495eeadc.webp?v=1790791847</t>
  </si>
  <si>
    <t>3ec4895a-778d-11ed-bb4b-00e01a6800eb#93f65501-778e-11ed-bb4b-00e01a6800eb</t>
  </si>
  <si>
    <t>Горчичный</t>
  </si>
  <si>
    <t>https://www.lavrpack.ru/local/templates/phoenix_v1/images_cache/thumbs/459e0043f0bbadd7a56aa55afa4bfeaa.webp?v=1790791847</t>
  </si>
  <si>
    <t>3ec4895a-778d-11ed-bb4b-00e01a6800eb#a282f997-778d-11ed-bb4b-00e01a6800eb</t>
  </si>
  <si>
    <t>Светло розовый</t>
  </si>
  <si>
    <t>https://www.lavrpack.ru/local/templates/phoenix_v1/images_cache/thumbs/f2047c9b361bf1b4829de945dc5b1dcb.webp?v=1790791847</t>
  </si>
  <si>
    <t>3ec4895a-778d-11ed-bb4b-00e01a6800eb#3f7c9f9e-778e-11ed-bb4b-00e01a6800eb</t>
  </si>
  <si>
    <t>https://www.lavrpack.ru/local/templates/phoenix_v1/images_cache/thumbs/7e25a566f0a5dfd8a1314d6e8d15598b.webp?v=1790791847</t>
  </si>
  <si>
    <t>3ec4895a-778d-11ed-bb4b-00e01a6800eb#67d9d510-778e-11ed-bb4b-00e01a6800eb</t>
  </si>
  <si>
    <t>Хаки</t>
  </si>
  <si>
    <t>https://www.lavrpack.ru/local/templates/phoenix_v1/images_cache/thumbs/00e35da5306b946f101464b0ded2910f.webp?v=1790791847</t>
  </si>
  <si>
    <t>3ec4895a-778d-11ed-bb4b-00e01a6800eb#1091190a-778e-11ed-bb4b-00e01a6800eb</t>
  </si>
  <si>
    <t>Глициния</t>
  </si>
  <si>
    <t>https://www.lavrpack.ru/local/templates/phoenix_v1/images_cache/thumbs/caf725f4c04af33b0a561628e5d32315.webp?v=1790791847</t>
  </si>
  <si>
    <t>3ec4895a-778d-11ed-bb4b-00e01a6800eb#218e0af9-778e-11ed-bb4b-00e01a6800eb</t>
  </si>
  <si>
    <t>https://www.lavrpack.ru/local/templates/phoenix_v1/images_cache/thumbs/b508b2b93c202cb550d6dbd8a1efaa62.webp?v=1790791847</t>
  </si>
  <si>
    <t>3ec4895a-778d-11ed-bb4b-00e01a6800eb#0ec22219-9595-11ed-bb4b-00e01a6800eb</t>
  </si>
  <si>
    <t>https://www.lavrpack.ru/local/templates/phoenix_v1/images_cache/thumbs/5f5d1d551558c4527849321f5cab1a44.webp?v=1790791847</t>
  </si>
  <si>
    <t>3ec4895a-778d-11ed-bb4b-00e01a6800eb#d8f4126a-778d-11ed-bb4b-00e01a6800eb</t>
  </si>
  <si>
    <t>Фуксия</t>
  </si>
  <si>
    <t>https://www.lavrpack.ru/local/templates/phoenix_v1/images_cache/thumbs/c06fd71b5cd4318be5050cb30c8208cd.webp?v=1790791847</t>
  </si>
  <si>
    <t>3ec4895a-778d-11ed-bb4b-00e01a6800eb#481d9c78-778e-11ed-bb4b-00e01a6800eb</t>
  </si>
  <si>
    <t>Голубой</t>
  </si>
  <si>
    <t>https://www.lavrpack.ru/local/templates/phoenix_v1/images_cache/thumbs/1383d140e613e5a83e48427fa902a2d3.webp?v=1790791847</t>
  </si>
  <si>
    <t>3ec4895a-778d-11ed-bb4b-00e01a6800eb#d1cba142-9594-11ed-bb4b-00e01a6800eb</t>
  </si>
  <si>
    <t>Кофе с молоком</t>
  </si>
  <si>
    <t>https://www.lavrpack.ru/local/templates/phoenix_v1/images_cache/thumbs/9476653286e3d1d737af1c6c8b5a18e4.webp?v=1790791847</t>
  </si>
  <si>
    <t>3ec4895a-778d-11ed-bb4b-00e01a6800eb#c9908d04-778d-11ed-bb4b-00e01a6800eb</t>
  </si>
  <si>
    <t>Коралловый</t>
  </si>
  <si>
    <t>https://www.lavrpack.ru/local/templates/phoenix_v1/images_cache/thumbs/c4d71e1bf1e86a6b33f9a1924dbefebf.webp?v=1790791847</t>
  </si>
  <si>
    <t>3ec4895a-778d-11ed-bb4b-00e01a6800eb#d233eb63-778d-11ed-bb4b-00e01a6800eb</t>
  </si>
  <si>
    <t>Чайная роза</t>
  </si>
  <si>
    <t>https://www.lavrpack.ru/local/templates/phoenix_v1/images_cache/thumbs/5b440e7ce9f2423d7915c9eb83116edf.webp?v=1790791847</t>
  </si>
  <si>
    <t>3ec4895a-778d-11ed-bb4b-00e01a6800eb#fff402f4-778e-11ed-bb4b-00e01a6800eb</t>
  </si>
  <si>
    <t>Тиффани</t>
  </si>
  <si>
    <t>https://www.lavrpack.ru/local/templates/phoenix_v1/images_cache/thumbs/5375d151ae65569fce743f2ef7c1e12c.webp?v=1790791847</t>
  </si>
  <si>
    <t>3ec4895a-778d-11ed-bb4b-00e01a6800eb#60ec7409-778e-11ed-bb4b-00e01a6800eb</t>
  </si>
  <si>
    <t>Оливковый</t>
  </si>
  <si>
    <t>https://www.lavrpack.ru/local/templates/phoenix_v1/images_cache/thumbs/f6b5768235ced42b3b3a332d54350fe1.webp?v=1790791847</t>
  </si>
  <si>
    <t>3ec4895a-778d-11ed-bb4b-00e01a6800eb#105d5f73-778f-11ed-bb4b-00e01a6800eb</t>
  </si>
  <si>
    <t>Бирюзовый</t>
  </si>
  <si>
    <t>https://www.lavrpack.ru/local/templates/phoenix_v1/images_cache/thumbs/4c70ace90889ae20ee61630d8933dc50.webp?v=1790791847</t>
  </si>
  <si>
    <t>3ec4895a-778d-11ed-bb4b-00e01a6800eb#cc14d5bf-3601-11ee-a5bc-00e01a6800eb</t>
  </si>
  <si>
    <t>Карамельный</t>
  </si>
  <si>
    <t>https://www.lavrpack.ru/local/templates/phoenix_v1/images_cache/thumbs/cd96a8291b57a76be788a1f81b81e156.webp?v=1790791847</t>
  </si>
  <si>
    <t>3ec4895a-778d-11ed-bb4b-00e01a6800eb#c05bfab5-778d-11ed-bb4b-00e01a6800eb</t>
  </si>
  <si>
    <t>Пудра</t>
  </si>
  <si>
    <t>https://www.lavrpack.ru/local/templates/phoenix_v1/images_cache/thumbs/83261d6d528831e6ce5fc2475924b3da.webp?v=1790791847</t>
  </si>
  <si>
    <t>3ec4895a-778d-11ed-bb4b-00e01a6800eb#ef8ec3a4-778d-11ed-bb4b-00e01a6800eb</t>
  </si>
  <si>
    <t>Бордо</t>
  </si>
  <si>
    <t>https://www.lavrpack.ru/local/templates/phoenix_v1/images_cache/thumbs/64fa7a53116fc73f973e5652bc41d887.webp?v=1790791847</t>
  </si>
  <si>
    <t>3ec4895a-778d-11ed-bb4b-00e01a6800eb#4ef7f290-778e-11ed-bb4b-00e01a6800eb</t>
  </si>
  <si>
    <t>Ментол</t>
  </si>
  <si>
    <t>https://www.lavrpack.ru/local/templates/phoenix_v1/images_cache/thumbs/f2c0b8f56848dfb49190b73c0b4e43db.webp?v=1790791847</t>
  </si>
  <si>
    <t>3ec4895a-778d-11ed-bb4b-00e01a6800eb#845b6aff-778d-11ed-bb4b-00e01a6800eb</t>
  </si>
  <si>
    <t>Лосось</t>
  </si>
  <si>
    <t>https://www.lavrpack.ru/local/templates/phoenix_v1/images_cache/thumbs/d1d7ab6647822e5deb22dbe8988fdfe4.webp?v=1790791847</t>
  </si>
  <si>
    <t>3ec4895a-778d-11ed-bb4b-00e01a6800eb#39468831-778e-11ed-bb4b-00e01a6800eb</t>
  </si>
  <si>
    <t>Сливовый</t>
  </si>
  <si>
    <t>https://www.lavrpack.ru/local/templates/phoenix_v1/images_cache/thumbs/1b1d20cac8d1c93e9aec0788d74cecac.webp?v=1790791847</t>
  </si>
  <si>
    <t>3ec4895a-778d-11ed-bb4b-00e01a6800eb#6fa958f7-778e-11ed-bb4b-00e01a6800eb</t>
  </si>
  <si>
    <t>Салатовый</t>
  </si>
  <si>
    <t>https://www.lavrpack.ru/local/templates/phoenix_v1/images_cache/thumbs/cc683053148d75864197f9fc02d29fb0.webp?v=1790791847</t>
  </si>
  <si>
    <t>3ec4895a-778d-11ed-bb4b-00e01a6800eb#b8ccbbf6-778d-11ed-bb4b-00e01a6800eb</t>
  </si>
  <si>
    <t>Ярко розовый</t>
  </si>
  <si>
    <t>https://www.lavrpack.ru/local/templates/phoenix_v1/images_cache/thumbs/1dbc1e3edf2548ae7fc9e2825c3f143f.webp?v=1790791847</t>
  </si>
  <si>
    <t>3ec4895a-778d-11ed-bb4b-00e01a6800eb#18c2da0a-778f-11ed-bb4b-00e01a6800eb</t>
  </si>
  <si>
    <t>Золото</t>
  </si>
  <si>
    <t>https://www.lavrpack.ru/local/templates/phoenix_v1/images_cache/thumbs/7bce3fa4c5deae114bceaede87f125e2.webp?v=1790791847</t>
  </si>
  <si>
    <t>3ec4895a-778d-11ed-bb4b-00e01a6800eb#beb23b35-3603-11ee-a5bc-00e01a6800eb</t>
  </si>
  <si>
    <t>Светло-зеленый</t>
  </si>
  <si>
    <t>https://www.lavrpack.ru/local/templates/phoenix_v1/images_cache/thumbs/fb2167b0c4e53fe83d61313de864aa87.webp?v=1790791847</t>
  </si>
  <si>
    <t>3ec4895a-778d-11ed-bb4b-00e01a6800eb#b894401c-778e-11ed-bb4b-00e01a6800eb</t>
  </si>
  <si>
    <t>https://www.lavrpack.ru/local/templates/phoenix_v1/images_cache/thumbs/9209ffcbe017a4b4c26fc86d6468fede.webp?v=1790791847</t>
  </si>
  <si>
    <t>e9dd1fb0-9472-11f0-ab48-22344d083d2c#8baf242d-a8c4-11f0-ab48-22344d083d2c</t>
  </si>
  <si>
    <t>114951</t>
  </si>
  <si>
    <t>"The BEST" 50см×30м</t>
  </si>
  <si>
    <t>https://www.lavrpack.ru/local/templates/phoenix_v1/images_cache/thumbs/7536223441dc6114de677ebea8c6ee25.webp?v=1790791847</t>
  </si>
  <si>
    <t>e9dd1fb0-9472-11f0-ab48-22344d083d2c#030465f6-9473-11f0-ab48-22344d083d2c</t>
  </si>
  <si>
    <t>https://www.lavrpack.ru/local/templates/phoenix_v1/images_cache/thumbs/772ac74c2eab2281bb64eec715144b93.webp?v=1790791847</t>
  </si>
  <si>
    <t>e9dd1fb0-9472-11f0-ab48-22344d083d2c#2ae01b69-4d2b-11f1-ab50-22344d083d2c</t>
  </si>
  <si>
    <t>https://www.lavrpack.ru/local/templates/phoenix_v1/images_cache/thumbs/4b8b66e51cd4b600de8c1e624345fd66.webp?v=1790832589</t>
  </si>
  <si>
    <t>e9dd1fb0-9472-11f0-ab48-22344d083d2c#73584654-a8c4-11f0-ab48-22344d083d2c</t>
  </si>
  <si>
    <t>https://www.lavrpack.ru/local/templates/phoenix_v1/images_cache/thumbs/871992a58fdf86e1cca2c2460d79b237.webp?v=1790791847</t>
  </si>
  <si>
    <t>e9dd1fb0-9472-11f0-ab48-22344d083d2c#58577557-4d2b-11f1-ab50-22344d083d2c</t>
  </si>
  <si>
    <t>e9dd1fb0-9472-11f0-ab48-22344d083d2c#5253d811-4d2b-11f1-ab50-22344d083d2c</t>
  </si>
  <si>
    <t>e9dd1fb0-9472-11f0-ab48-22344d083d2c#1960aa56-9473-11f0-ab48-22344d083d2c</t>
  </si>
  <si>
    <t>https://www.lavrpack.ru/local/templates/phoenix_v1/images_cache/thumbs/ac5fd686b2645387e8332b376232742a.webp?v=1790791847</t>
  </si>
  <si>
    <t>e9dd1fb0-9472-11f0-ab48-22344d083d2c#3f29856d-4d2b-11f1-ab50-22344d083d2c</t>
  </si>
  <si>
    <t>e9dd1fb0-9472-11f0-ab48-22344d083d2c#380679ea-4d2b-11f1-ab50-22344d083d2c</t>
  </si>
  <si>
    <t>Светло-розовый</t>
  </si>
  <si>
    <t>e9dd1fb0-9472-11f0-ab48-22344d083d2c#fcfeb9bf-9472-11f0-ab48-22344d083d2c</t>
  </si>
  <si>
    <t>Пыльно-розовый</t>
  </si>
  <si>
    <t>https://www.lavrpack.ru/local/templates/phoenix_v1/images_cache/thumbs/f00eea4de1810bdf893b23e493d788f3.webp?v=1790791847</t>
  </si>
  <si>
    <t>e9dd1fb0-9472-11f0-ab48-22344d083d2c#105c8d65-a52b-11f1-ab51-22344d083d2c</t>
  </si>
  <si>
    <t>e9dd1fb0-9472-11f0-ab48-22344d083d2c#45b6c50e-4d2b-11f1-ab50-22344d083d2c</t>
  </si>
  <si>
    <t>Светло-сиреневый</t>
  </si>
  <si>
    <t>e9dd1fb0-9472-11f0-ab48-22344d083d2c#b081dbef-8508-11f1-ab51-22344d083d2c</t>
  </si>
  <si>
    <t>Оливка</t>
  </si>
  <si>
    <t>e9dd1fb0-9472-11f0-ab48-22344d083d2c#f5eb4ff1-9472-11f0-ab48-22344d083d2c</t>
  </si>
  <si>
    <t>https://www.lavrpack.ru/local/templates/phoenix_v1/images_cache/thumbs/53b8eca83dafe2451dffb4f14b2cd907.webp?v=1790791847</t>
  </si>
  <si>
    <t>e9dd1fb0-9472-11f0-ab48-22344d083d2c#111c29f4-9473-11f0-ab48-22344d083d2c</t>
  </si>
  <si>
    <t>https://www.lavrpack.ru/local/templates/phoenix_v1/images_cache/thumbs/fd068c7a98361a89b3d9ba0100990638.webp?v=1790791847</t>
  </si>
  <si>
    <t>e9dd1fb0-9472-11f0-ab48-22344d083d2c#16562454-a52b-11f1-ab51-22344d083d2c</t>
  </si>
  <si>
    <t>e9dd1fb0-9472-11f0-ab48-22344d083d2c#1c526470-a52b-11f1-ab51-22344d083d2c</t>
  </si>
  <si>
    <t>e9dd1fb0-9472-11f0-ab48-22344d083d2c#20fe79de-9473-11f0-ab48-22344d083d2c</t>
  </si>
  <si>
    <t>https://www.lavrpack.ru/local/templates/phoenix_v1/images_cache/thumbs/d49a468fabf25a8a6af4b6cdd0868cbc.webp?v=1790791847</t>
  </si>
  <si>
    <t>04975a81-95ed-11ef-ab37-22344d083d2c#24df8014-95ed-11ef-ab37-22344d083d2c</t>
  </si>
  <si>
    <t>110204</t>
  </si>
  <si>
    <t>Пыльно-розовый/карамельный</t>
  </si>
  <si>
    <t>"The BEST" двухсторонняя 50см×10м</t>
  </si>
  <si>
    <t>https://www.lavrpack.ru/local/templates/phoenix_v1/images_cache/thumbs/2df08aa386f920aaf8e4000292ffbf5a.webp?v=1790791847</t>
  </si>
  <si>
    <t>04975a81-95ed-11ef-ab37-22344d083d2c#1dfa2502-95ed-11ef-ab37-22344d083d2c</t>
  </si>
  <si>
    <t>Розовый/фуксия</t>
  </si>
  <si>
    <t>https://www.lavrpack.ru/local/templates/phoenix_v1/images_cache/thumbs/345e1e046b6510786c2e66805dfa0879.webp?v=1790791847</t>
  </si>
  <si>
    <t>04975a81-95ed-11ef-ab37-22344d083d2c#9ace45d8-95ee-11ef-ab37-22344d083d2c</t>
  </si>
  <si>
    <t>Сливовый/темно-сиреневый</t>
  </si>
  <si>
    <t>https://www.lavrpack.ru/local/templates/phoenix_v1/images_cache/thumbs/1a40a104f35490da58928086d2ed2e88.webp?v=1790791847</t>
  </si>
  <si>
    <t>04975a81-95ed-11ef-ab37-22344d083d2c#abf73fad-95ee-11ef-ab37-22344d083d2c</t>
  </si>
  <si>
    <t>Фисташка/хакки</t>
  </si>
  <si>
    <t>https://www.lavrpack.ru/local/templates/phoenix_v1/images_cache/thumbs/80fd5fcbe8566b93f49b0ebc4b3e5a3b.webp?v=1790791847</t>
  </si>
  <si>
    <t>04975a81-95ed-11ef-ab37-22344d083d2c#390612be-95ee-11ef-ab37-22344d083d2c</t>
  </si>
  <si>
    <t>Желток/манго</t>
  </si>
  <si>
    <t>https://www.lavrpack.ru/local/templates/phoenix_v1/images_cache/thumbs/003b5d1a3248d5a32f025fdf77aad418.webp?v=1790791847</t>
  </si>
  <si>
    <t>04975a81-95ed-11ef-ab37-22344d083d2c#a165f2de-95ee-11ef-ab37-22344d083d2c</t>
  </si>
  <si>
    <t>Фисташка/карамель</t>
  </si>
  <si>
    <t>https://www.lavrpack.ru/local/templates/phoenix_v1/images_cache/thumbs/614dd211dbafb7fffcb0ac24d9203069.webp?v=1790791847</t>
  </si>
  <si>
    <t>04975a81-95ed-11ef-ab37-22344d083d2c#12e623ce-95ee-11ef-ab37-22344d083d2c</t>
  </si>
  <si>
    <t>Сиреневый/ярко розовый</t>
  </si>
  <si>
    <t>https://www.lavrpack.ru/local/templates/phoenix_v1/images_cache/thumbs/169b0c528353df9ecb223182d709a2cb.webp?v=1790791847</t>
  </si>
  <si>
    <t>04975a81-95ed-11ef-ab37-22344d083d2c#06bed04d-95ee-11ef-ab37-22344d083d2c</t>
  </si>
  <si>
    <t>Светло-розовый/стальной</t>
  </si>
  <si>
    <t>https://www.lavrpack.ru/local/templates/phoenix_v1/images_cache/thumbs/209afb13cf734851d66a2478ca98cbcb.webp?v=1790791847</t>
  </si>
  <si>
    <t>04975a81-95ed-11ef-ab37-22344d083d2c#10fe5e7d-95ed-11ef-ab37-22344d083d2c</t>
  </si>
  <si>
    <t>Золотой/красный</t>
  </si>
  <si>
    <t>https://www.lavrpack.ru/local/templates/phoenix_v1/images_cache/thumbs/2478c1bf4e00c00e18dc4f60f8b72974.webp?v=1790791847</t>
  </si>
  <si>
    <t>04975a81-95ed-11ef-ab37-22344d083d2c#1a020469-95ee-11ef-ab37-22344d083d2c</t>
  </si>
  <si>
    <t>Розовый/небесный</t>
  </si>
  <si>
    <t>https://www.lavrpack.ru/local/templates/phoenix_v1/images_cache/thumbs/38a867949a8f8b5be745fc50f40f5067.webp?v=1790791847</t>
  </si>
  <si>
    <t>04975a81-95ed-11ef-ab37-22344d083d2c#68a550e3-95ee-11ef-ab37-22344d083d2c</t>
  </si>
  <si>
    <t>Апельсин/желток</t>
  </si>
  <si>
    <t>https://www.lavrpack.ru/local/templates/phoenix_v1/images_cache/thumbs/b44de95f184cff656056f78f31ebee6b.webp?v=1790791847</t>
  </si>
  <si>
    <t>04975a81-95ed-11ef-ab37-22344d083d2c#8e896ee7-95ee-11ef-ab37-22344d083d2c</t>
  </si>
  <si>
    <t>Кораловый/розовый</t>
  </si>
  <si>
    <t>https://www.lavrpack.ru/local/templates/phoenix_v1/images_cache/thumbs/4a940f1ecc2d3fcc96328cfae2d95299.webp?v=1790791847</t>
  </si>
  <si>
    <t>04975a81-95ed-11ef-ab37-22344d083d2c#311320be-95ed-11ef-ab37-22344d083d2c</t>
  </si>
  <si>
    <t>Шампань/глициния</t>
  </si>
  <si>
    <t>https://www.lavrpack.ru/local/templates/phoenix_v1/images_cache/thumbs/846f8546276e53c33ef99d82a2d3dc7b.webp?v=1790791847</t>
  </si>
  <si>
    <t>04975a81-95ed-11ef-ab37-22344d083d2c#f8f28cca-95ed-11ef-ab37-22344d083d2c</t>
  </si>
  <si>
    <t>Сиреневый/ярко-сиреневый</t>
  </si>
  <si>
    <t>https://www.lavrpack.ru/local/templates/phoenix_v1/images_cache/thumbs/4e5f82202fe13a912e7f69b621d4c496.webp?v=1790791847</t>
  </si>
  <si>
    <t>04975a81-95ed-11ef-ab37-22344d083d2c#263e02ec-95ee-11ef-ab37-22344d083d2c</t>
  </si>
  <si>
    <t>Персик/розовый</t>
  </si>
  <si>
    <t>https://www.lavrpack.ru/local/templates/phoenix_v1/images_cache/thumbs/f465d208c6370ba3b96f90edd800bd2c.webp?v=1790791847</t>
  </si>
  <si>
    <t>04975a81-95ed-11ef-ab37-22344d083d2c#74e2f024-95ee-11ef-ab37-22344d083d2c</t>
  </si>
  <si>
    <t>Ярко сиреневый/фуксия</t>
  </si>
  <si>
    <t>https://www.lavrpack.ru/local/templates/phoenix_v1/images_cache/thumbs/5b0f92bd6f201350f69d2d2c2d8373d5.webp?v=1790791847</t>
  </si>
  <si>
    <t>04975a81-95ed-11ef-ab37-22344d083d2c#83a0a592-95ee-11ef-ab37-22344d083d2c</t>
  </si>
  <si>
    <t>Кораловый/винный</t>
  </si>
  <si>
    <t>https://www.lavrpack.ru/local/templates/phoenix_v1/images_cache/thumbs/60a2d2c622b4274f2be484ffbf6c4cd7.webp?v=1790791847</t>
  </si>
  <si>
    <t>e3f4fed0-cc07-11ee-a0ad-00e01a6800eb#5b83dc65-cc08-11ee-a0ad-00e01a6800eb</t>
  </si>
  <si>
    <t>106113</t>
  </si>
  <si>
    <t>градиент "Best wishes" 58см×10м</t>
  </si>
  <si>
    <t>https://www.lavrpack.ru/local/templates/phoenix_v1/images_cache/thumbs/56f426717669f006247d47e00a4f8904.webp?v=1790832589</t>
  </si>
  <si>
    <t>b9a1727a-cc02-11ee-a0ad-00e01a6800eb#0c4d5d2e-cc03-11ee-a0ad-00e01a6800eb</t>
  </si>
  <si>
    <t>106110</t>
  </si>
  <si>
    <t>Оранжевый/тыквенный</t>
  </si>
  <si>
    <t>двусторонняя 58см×10м.(65мкр.)</t>
  </si>
  <si>
    <t>988000d2-cbe9-11ee-a0ad-00e01a6800eb#dec21e78-cbe9-11ee-a0ad-00e01a6800eb</t>
  </si>
  <si>
    <t>106104</t>
  </si>
  <si>
    <t>Красный/серый</t>
  </si>
  <si>
    <t>двусторонняя 60см×10м</t>
  </si>
  <si>
    <t>94dcf1fe-6a7e-11ef-ab51-1cfd08767542#a6c3515b-6a7e-11ef-ab51-1cfd08767542</t>
  </si>
  <si>
    <t>109309</t>
  </si>
  <si>
    <t>Дуэт тон. 60см×200гр</t>
  </si>
  <si>
    <t>https://www.lavrpack.ru/local/templates/phoenix_v1/images_cache/thumbs/a9fb73014892f4344181c1d662000ce8.webp?v=1790791847</t>
  </si>
  <si>
    <t>94dcf1fe-6a7e-11ef-ab51-1cfd08767542#b4826047-6a7e-11ef-ab51-1cfd08767542</t>
  </si>
  <si>
    <t>https://www.lavrpack.ru/local/templates/phoenix_v1/images_cache/thumbs/b0738e656d462b6f4814a996c4f8a610.webp?v=1790791847</t>
  </si>
  <si>
    <t>94dcf1fe-6a7e-11ef-ab51-1cfd08767542#a6c3514b-6a7e-11ef-ab51-1cfd08767542</t>
  </si>
  <si>
    <t>https://www.lavrpack.ru/local/templates/phoenix_v1/images_cache/thumbs/329745df590788c56dd3e22614cba2b5.webp?v=1790791847</t>
  </si>
  <si>
    <t>94dcf1fe-6a7e-11ef-ab51-1cfd08767542#a0a28935-6a7e-11ef-ab51-1cfd08767542</t>
  </si>
  <si>
    <t>Россия, Зеленый чай</t>
  </si>
  <si>
    <t>https://www.lavrpack.ru/local/templates/phoenix_v1/images_cache/thumbs/d8034e5d04cb1375ee63720ec530871e.webp?v=1790791847</t>
  </si>
  <si>
    <t>dde332f2-cb1a-11ee-a0ad-00e01a6800eb#ca8a215e-cb1b-11ee-a0ad-00e01a6800eb</t>
  </si>
  <si>
    <t>106092</t>
  </si>
  <si>
    <t>Оранжевый</t>
  </si>
  <si>
    <t>Однотонная 58см×10м</t>
  </si>
  <si>
    <t>https://www.lavrpack.ru/local/templates/phoenix_v1/images_cache/thumbs/75571946650714ef20509ba10dd8e874.webp?v=1790791847</t>
  </si>
  <si>
    <t>dde332f2-cb1a-11ee-a0ad-00e01a6800eb#0327be4c-cb1b-11ee-a0ad-00e01a6800eb</t>
  </si>
  <si>
    <t>Угольный</t>
  </si>
  <si>
    <t>https://www.lavrpack.ru/local/templates/phoenix_v1/images_cache/thumbs/64b59afff6a771df9f221d0d1cb03261.webp?v=1790791847</t>
  </si>
  <si>
    <t>b4879588-caff-11ee-a0ad-00e01a6800eb#c3f23f0f-caff-11ee-a0ad-00e01a6800eb</t>
  </si>
  <si>
    <t>106084</t>
  </si>
  <si>
    <t>Полоска 58см×10м</t>
  </si>
  <si>
    <t>https://www.lavrpack.ru/local/templates/phoenix_v1/images_cache/thumbs/a74c96a5af8d55276f652b5601cdb623.webp?v=1790791847</t>
  </si>
  <si>
    <t>0e3551cb-cafe-11ee-a0ad-00e01a6800eb#08c2e985-caff-11ee-a0ad-00e01a6800eb</t>
  </si>
  <si>
    <t>106083</t>
  </si>
  <si>
    <t>Белый/кремовый/бежевый</t>
  </si>
  <si>
    <t>Радуга 58см×10м</t>
  </si>
  <si>
    <t>https://www.lavrpack.ru/local/templates/phoenix_v1/images_cache/thumbs/8fd4ee7458f55eeb11c5bd1ad1f84819.webp?v=1790791847</t>
  </si>
  <si>
    <t>0e3551cb-cafe-11ee-a0ad-00e01a6800eb#53550781-cafe-11ee-a0ad-00e01a6800eb</t>
  </si>
  <si>
    <t>Чайная роза/розовый/бежевый</t>
  </si>
  <si>
    <t>https://www.lavrpack.ru/local/templates/phoenix_v1/images_cache/thumbs/fde71cd6e9f4051bdc5877abc0db45a8.webp?v=1790791847</t>
  </si>
  <si>
    <t>38631d3b-cafa-11ee-a0ad-00e01a6800eb#7457c60e-cafa-11ee-a0ad-00e01a6800eb</t>
  </si>
  <si>
    <t>106080</t>
  </si>
  <si>
    <t>Светло-голубой</t>
  </si>
  <si>
    <t>Узкая полоска 58см×10м</t>
  </si>
  <si>
    <t>https://www.lavrpack.ru/local/templates/phoenix_v1/images_cache/thumbs/c5e480a94ad1df34920203b7037fe59c.webp?v=1790791847</t>
  </si>
  <si>
    <t>6679d477-08ac-11f1-ab4d-22344d083d2c#89b42fce-08ad-11f1-ab4d-22344d083d2c</t>
  </si>
  <si>
    <t>116961</t>
  </si>
  <si>
    <t>Пленка матовая "Просто пленка"</t>
  </si>
  <si>
    <t>(М), Виридиан (1143)</t>
  </si>
  <si>
    <t>57см×10м</t>
  </si>
  <si>
    <t>https://www.lavrpack.ru/local/templates/phoenix_v1/images_cache/thumbs/7de7bcc6a57df50babf0700578c1b1cd.webp?v=1790791847</t>
  </si>
  <si>
    <t>6679d477-08ac-11f1-ab4d-22344d083d2c#4b2e766f-08ad-11f1-ab4d-22344d083d2c</t>
  </si>
  <si>
    <t>(М), Клубнично-красная (1162)</t>
  </si>
  <si>
    <t>https://www.lavrpack.ru/local/templates/phoenix_v1/images_cache/thumbs/824636d553df90144767db7a7c6950a0.webp?v=1790791847</t>
  </si>
  <si>
    <t>6679d477-08ac-11f1-ab4d-22344d083d2c#cd3edbce-08ac-11f1-ab4d-22344d083d2c</t>
  </si>
  <si>
    <t>(М), Серая сирень (1136)</t>
  </si>
  <si>
    <t>https://www.lavrpack.ru/local/templates/phoenix_v1/images_cache/thumbs/5dbc5eaaa4ee5124d07c921be10ccb68.webp?v=1790791847</t>
  </si>
  <si>
    <t>6679d477-08ac-11f1-ab4d-22344d083d2c#261dd3b1-08ad-11f1-ab4d-22344d083d2c</t>
  </si>
  <si>
    <t>(М), Нежно-жёлтая (1152)</t>
  </si>
  <si>
    <t>https://www.lavrpack.ru/local/templates/phoenix_v1/images_cache/thumbs/bd09096856eac63474df70460fb81b62.webp?v=1790791847</t>
  </si>
  <si>
    <t>6679d477-08ac-11f1-ab4d-22344d083d2c#93bb5252-08ac-11f1-ab4d-22344d083d2c</t>
  </si>
  <si>
    <t>(М), Нежно-розовый (1117)</t>
  </si>
  <si>
    <t>https://www.lavrpack.ru/local/templates/phoenix_v1/images_cache/thumbs/c787bdd51abdaf90665740c37781a4c3.webp?v=1790791847</t>
  </si>
  <si>
    <t>6679d477-08ac-11f1-ab4d-22344d083d2c#ec0dab48-08ac-11f1-ab4d-22344d083d2c</t>
  </si>
  <si>
    <t>(М), Сирень (1160)</t>
  </si>
  <si>
    <t>https://www.lavrpack.ru/local/templates/phoenix_v1/images_cache/thumbs/ccb9e9087daa07f855cee89ff444d53e.webp?v=1790791847</t>
  </si>
  <si>
    <t>6679d477-08ac-11f1-ab4d-22344d083d2c#7eec7784-08ac-11f1-ab4d-22344d083d2c</t>
  </si>
  <si>
    <t>(М), Барби (1168)</t>
  </si>
  <si>
    <t>https://www.lavrpack.ru/local/templates/phoenix_v1/images_cache/thumbs/afee5fb2539a66cedb0eadb90a6630e7.webp?v=1790791847</t>
  </si>
  <si>
    <t>6679d477-08ac-11f1-ab4d-22344d083d2c#61c0b2d1-08ad-11f1-ab4d-22344d083d2c</t>
  </si>
  <si>
    <t>(М), Пыльная роза (1128)</t>
  </si>
  <si>
    <t>https://www.lavrpack.ru/local/templates/phoenix_v1/images_cache/thumbs/5d379b1226770ef74cac4de239619c90.webp?v=1790791847</t>
  </si>
  <si>
    <t>6679d477-08ac-11f1-ab4d-22344d083d2c#b3408b03-08ac-11f1-ab4d-22344d083d2c</t>
  </si>
  <si>
    <t>(М), Розовый нюд (1141)</t>
  </si>
  <si>
    <t>https://www.lavrpack.ru/local/templates/phoenix_v1/images_cache/thumbs/6ff8eb3a794287a6c0647407fd33fecb.webp?v=1790791847</t>
  </si>
  <si>
    <t>6679d477-08ac-11f1-ab4d-22344d083d2c#dfeb0c33-08ac-11f1-ab4d-22344d083d2c</t>
  </si>
  <si>
    <t>(М), Нежная фиалка (1151)</t>
  </si>
  <si>
    <t>https://www.lavrpack.ru/local/templates/phoenix_v1/images_cache/thumbs/873857ce1193c79f39d94f18430af9c1.webp?v=1790791847</t>
  </si>
  <si>
    <t>6679d477-08ac-11f1-ab4d-22344d083d2c#a0c6445e-08ac-11f1-ab4d-22344d083d2c</t>
  </si>
  <si>
    <t>(М), Розовая малина (1118)</t>
  </si>
  <si>
    <t>https://www.lavrpack.ru/local/templates/phoenix_v1/images_cache/thumbs/c400b509a1b9809762016eb1afecd798.webp?v=1790791847</t>
  </si>
  <si>
    <t>6679d477-08ac-11f1-ab4d-22344d083d2c#7a4ab1b0-08ad-11f1-ab4d-22344d083d2c</t>
  </si>
  <si>
    <t>(М), Винный (1159)</t>
  </si>
  <si>
    <t>https://www.lavrpack.ru/local/templates/phoenix_v1/images_cache/thumbs/dfd41a2d3875cb2634d1a29b248a2187.webp?v=1790791847</t>
  </si>
  <si>
    <t>6679d477-08ac-11f1-ab4d-22344d083d2c#13337470-08ad-11f1-ab4d-22344d083d2c</t>
  </si>
  <si>
    <t>(М), Лаймовый (1120)</t>
  </si>
  <si>
    <t>https://www.lavrpack.ru/local/templates/phoenix_v1/images_cache/thumbs/9fb2208ae88a707463311817e0532f36.webp?v=1790791847</t>
  </si>
  <si>
    <t>6679d477-08ac-11f1-ab4d-22344d083d2c#575272a5-08ad-11f1-ab4d-22344d083d2c</t>
  </si>
  <si>
    <t>(М), Бело-голубая (1163)</t>
  </si>
  <si>
    <t>https://www.lavrpack.ru/local/templates/phoenix_v1/images_cache/thumbs/a1b542d691c97676cc3c7d7f3edf149b.webp?v=1790791847</t>
  </si>
  <si>
    <t>6679d477-08ac-11f1-ab4d-22344d083d2c#95eb853c-08ad-11f1-ab4d-22344d083d2c</t>
  </si>
  <si>
    <t>(М), Сизый мох (1139)</t>
  </si>
  <si>
    <t>https://www.lavrpack.ru/local/templates/phoenix_v1/images_cache/thumbs/07b3083d8b72f33116fd284c14eeab91.webp?v=1790791847</t>
  </si>
  <si>
    <t>6679d477-08ac-11f1-ab4d-22344d083d2c#d3464da8-08ac-11f1-ab4d-22344d083d2c</t>
  </si>
  <si>
    <t>(М), Нежная сирень (1142)</t>
  </si>
  <si>
    <t>https://www.lavrpack.ru/local/templates/phoenix_v1/images_cache/thumbs/1a6cde3b783339cbba9cf0984ac5ba86.webp?v=1790791847</t>
  </si>
  <si>
    <t>6679d477-08ac-11f1-ab4d-22344d083d2c#1f2c344b-08ad-11f1-ab4d-22344d083d2c</t>
  </si>
  <si>
    <t>(М), Светлая фисташка (1164)</t>
  </si>
  <si>
    <t>https://www.lavrpack.ru/local/templates/phoenix_v1/images_cache/thumbs/c7bdec8bfbd5ee324e92831b6dabe70d.webp?v=1790791847</t>
  </si>
  <si>
    <t>6679d477-08ac-11f1-ab4d-22344d083d2c#a70d304d-08ac-11f1-ab4d-22344d083d2c</t>
  </si>
  <si>
    <t>(М), Персиково-розовый-нюд (1135)</t>
  </si>
  <si>
    <t>https://www.lavrpack.ru/local/templates/phoenix_v1/images_cache/thumbs/a7cf28a473a147b55471465c97801d94.webp?v=1790791847</t>
  </si>
  <si>
    <t>6679d477-08ac-11f1-ab4d-22344d083d2c#c727afd2-08ac-11f1-ab4d-22344d083d2c</t>
  </si>
  <si>
    <t>(М), Фиолетовый (1113)</t>
  </si>
  <si>
    <t>https://www.lavrpack.ru/local/templates/phoenix_v1/images_cache/thumbs/d484112111c16c9d7529ad170042f99d.webp?v=1790791847</t>
  </si>
  <si>
    <t>6679d477-08ac-11f1-ab4d-22344d083d2c#3f10dd71-08ad-11f1-ab4d-22344d083d2c</t>
  </si>
  <si>
    <t>(М), Ягодный (1114)</t>
  </si>
  <si>
    <t>https://www.lavrpack.ru/local/templates/phoenix_v1/images_cache/thumbs/ccaf38ded2db543b0cf7db1dd12ecd39.webp?v=1790791847</t>
  </si>
  <si>
    <t>6679d477-08ac-11f1-ab4d-22344d083d2c#38dfaefd-08ad-11f1-ab4d-22344d083d2c</t>
  </si>
  <si>
    <t>(М), Кремовый (1119)</t>
  </si>
  <si>
    <t>https://www.lavrpack.ru/local/templates/phoenix_v1/images_cache/thumbs/d188a49e65081e9d612c5c6982cb3899.webp?v=1790791847</t>
  </si>
  <si>
    <t>6679d477-08ac-11f1-ab4d-22344d083d2c#738f3eb1-08ad-11f1-ab4d-22344d083d2c</t>
  </si>
  <si>
    <t>(М), Лилово-древесный (1150)</t>
  </si>
  <si>
    <t>https://www.lavrpack.ru/local/templates/phoenix_v1/images_cache/thumbs/d8110045f6db51a33b222623af48d4d6.webp?v=1790791847</t>
  </si>
  <si>
    <t>6679d477-08ac-11f1-ab4d-22344d083d2c#0c154233-08ad-11f1-ab4d-22344d083d2c</t>
  </si>
  <si>
    <t>(М), Небесная лазурь (1112)</t>
  </si>
  <si>
    <t>https://www.lavrpack.ru/local/templates/phoenix_v1/images_cache/thumbs/a713fb88be048b556d445b268c8e30e8.webp?v=1790791847</t>
  </si>
  <si>
    <t>6679d477-08ac-11f1-ab4d-22344d083d2c#51282a08-08ad-11f1-ab4d-22344d083d2c</t>
  </si>
  <si>
    <t>(М), Аквамарин (1132)</t>
  </si>
  <si>
    <t>https://www.lavrpack.ru/local/templates/phoenix_v1/images_cache/thumbs/39d70671bcc2da68b037177be5e1051b.webp?v=1790791847</t>
  </si>
  <si>
    <t>6679d477-08ac-11f1-ab4d-22344d083d2c#6ba3436e-08ad-11f1-ab4d-22344d083d2c</t>
  </si>
  <si>
    <t>(М), Розовая пудра (1148)</t>
  </si>
  <si>
    <t>https://www.lavrpack.ru/local/templates/phoenix_v1/images_cache/thumbs/a4405f463eeb0c2ee752733be6f2a5ca.webp?v=1790791847</t>
  </si>
  <si>
    <t>6679d477-08ac-11f1-ab4d-22344d083d2c#82e3410d-08ad-11f1-ab4d-22344d083d2c</t>
  </si>
  <si>
    <t>(М), Серо-голубой (1126)</t>
  </si>
  <si>
    <t>https://www.lavrpack.ru/local/templates/phoenix_v1/images_cache/thumbs/ef497391a102c7b205e63c916160657f.webp?v=1790791847</t>
  </si>
  <si>
    <t>6679d477-08ac-11f1-ab4d-22344d083d2c#2cda80ce-08ad-11f1-ab4d-22344d083d2c</t>
  </si>
  <si>
    <t>(М), Ежевичный (1138)</t>
  </si>
  <si>
    <t>https://www.lavrpack.ru/local/templates/phoenix_v1/images_cache/thumbs/3f75f690798baca8e89ef887cca5f222.webp?v=1790791847</t>
  </si>
  <si>
    <t>6679d477-08ac-11f1-ab4d-22344d083d2c#8fd98b17-08ad-11f1-ab4d-22344d083d2c</t>
  </si>
  <si>
    <t>(М), Синее небо (1124)</t>
  </si>
  <si>
    <t>https://www.lavrpack.ru/local/templates/phoenix_v1/images_cache/thumbs/28c22a4092ff636ceafc1facaffa20b0.webp?v=1790791847</t>
  </si>
  <si>
    <t>c58dafa4-211c-11f1-ab4e-22344d083d2c#2981ac8e-211e-11f1-ab4e-22344d083d2c</t>
  </si>
  <si>
    <t>117453</t>
  </si>
  <si>
    <t>Пленка матовая полупрозрачная "Просто пленка"</t>
  </si>
  <si>
    <t>(М), Сирень (2291)</t>
  </si>
  <si>
    <t>https://www.lavrpack.ru/local/templates/phoenix_v1/images_cache/thumbs/2d3355b7db5a1b6236dddf500cfd8b39.webp?v=1790791847</t>
  </si>
  <si>
    <t>c58dafa4-211c-11f1-ab4e-22344d083d2c#5d4db55c-211f-11f1-ab4e-22344d083d2c</t>
  </si>
  <si>
    <t>(М), Олива (2239)</t>
  </si>
  <si>
    <t>https://www.lavrpack.ru/local/templates/phoenix_v1/images_cache/thumbs/f51028787503c3cb32d23bb167a84124.webp?v=1790791847</t>
  </si>
  <si>
    <t>c58dafa4-211c-11f1-ab4e-22344d083d2c#390bd9e0-211d-11f1-ab4e-22344d083d2c</t>
  </si>
  <si>
    <t>(М), Нежно-розовый (2269)</t>
  </si>
  <si>
    <t>https://www.lavrpack.ru/local/templates/phoenix_v1/images_cache/thumbs/3358d1bf81483af206ce30faf62b074d.webp?v=1790791847</t>
  </si>
  <si>
    <t>c58dafa4-211c-11f1-ab4e-22344d083d2c#f86eae66-211e-11f1-ab4e-22344d083d2c</t>
  </si>
  <si>
    <t>(М), Малиновая дымка (2259)</t>
  </si>
  <si>
    <t>https://www.lavrpack.ru/local/templates/phoenix_v1/images_cache/thumbs/7a2328cbe13b14af618eb015c1cb1e10.webp?v=1790791847</t>
  </si>
  <si>
    <t>c58dafa4-211c-11f1-ab4e-22344d083d2c#6aabd7bf-211d-11f1-ab4e-22344d083d2c</t>
  </si>
  <si>
    <t>(М), Мятная (2212)</t>
  </si>
  <si>
    <t>https://www.lavrpack.ru/local/templates/phoenix_v1/images_cache/thumbs/cb3cfc1a6c29c373d50081ad32d0dfee.webp?v=1790791847</t>
  </si>
  <si>
    <t>c58dafa4-211c-11f1-ab4e-22344d083d2c#2782cab1-211f-11f1-ab4e-22344d083d2c</t>
  </si>
  <si>
    <t>(М), Алый (2237)</t>
  </si>
  <si>
    <t>https://www.lavrpack.ru/local/templates/phoenix_v1/images_cache/thumbs/9c7ee59c834e0e09218ed91f0c483f19.webp?v=1790791847</t>
  </si>
  <si>
    <t>c58dafa4-211c-11f1-ab4e-22344d083d2c#e294dc7d-211e-11f1-ab4e-22344d083d2c</t>
  </si>
  <si>
    <t>(М), Пыльная роза (2248)</t>
  </si>
  <si>
    <t>https://www.lavrpack.ru/local/templates/phoenix_v1/images_cache/thumbs/da6a70c01e98f11a2dab959b88e5dc80.webp?v=1790791847</t>
  </si>
  <si>
    <t>c58dafa4-211c-11f1-ab4e-22344d083d2c#4d95c1e4-211d-11f1-ab4e-22344d083d2c</t>
  </si>
  <si>
    <t>(М), Белая-полупрозрачная (2246)</t>
  </si>
  <si>
    <t>https://www.lavrpack.ru/local/templates/phoenix_v1/images_cache/thumbs/d69007602e65bad66512a4044b355b22.webp?v=1790791847</t>
  </si>
  <si>
    <t>c58dafa4-211c-11f1-ab4e-22344d083d2c#a658fb6a-211e-11f1-ab4e-22344d083d2c</t>
  </si>
  <si>
    <t>(М), Коралловый (2233)</t>
  </si>
  <si>
    <t>https://www.lavrpack.ru/local/templates/phoenix_v1/images_cache/thumbs/a49067abfc18424cc441a43c1f7fb17f.webp?v=1790791847</t>
  </si>
  <si>
    <t>c58dafa4-211c-11f1-ab4e-22344d083d2c#06037e68-211d-11f1-ab4e-22344d083d2c</t>
  </si>
  <si>
    <t>(М), Барби (2268)</t>
  </si>
  <si>
    <t>https://www.lavrpack.ru/local/templates/phoenix_v1/images_cache/thumbs/5945e421ef82076edf2890fc5de7e991.webp?v=1790791847</t>
  </si>
  <si>
    <t>c58dafa4-211c-11f1-ab4e-22344d083d2c#1a84dc38-211e-11f1-ab4e-22344d083d2c</t>
  </si>
  <si>
    <t>(М), Пурпурный (2231)</t>
  </si>
  <si>
    <t>https://www.lavrpack.ru/local/templates/phoenix_v1/images_cache/thumbs/eee8ef1c48e7d4a3a2bd78488f7f1568.webp?v=1790791847</t>
  </si>
  <si>
    <t>c58dafa4-211c-11f1-ab4e-22344d083d2c#4b0b7b15-211f-11f1-ab4e-22344d083d2c</t>
  </si>
  <si>
    <t>(М), Графит (2243)</t>
  </si>
  <si>
    <t>https://www.lavrpack.ru/local/templates/phoenix_v1/images_cache/thumbs/eb231702fd776ebc82a294642bdf53c3.webp?v=1790791847</t>
  </si>
  <si>
    <t>c58dafa4-211c-11f1-ab4e-22344d083d2c#381bf73a-211e-11f1-ab4e-22344d083d2c</t>
  </si>
  <si>
    <t>(М), Персиковый (2219)</t>
  </si>
  <si>
    <t>https://www.lavrpack.ru/local/templates/phoenix_v1/images_cache/thumbs/cfada4b7c5864a18c7d30e622b2c1a7d.webp?v=1790791847</t>
  </si>
  <si>
    <t>c58dafa4-211c-11f1-ab4e-22344d083d2c#d9fda8ab-211c-11f1-ab4e-22344d083d2c</t>
  </si>
  <si>
    <t>(М), Розовый рассвет (2210)</t>
  </si>
  <si>
    <t>https://www.lavrpack.ru/local/templates/phoenix_v1/images_cache/thumbs/8200f67b1e0ea8e79ff22481e15cd634.webp?v=1790791847</t>
  </si>
  <si>
    <t>c58dafa4-211c-11f1-ab4e-22344d083d2c#f50677a3-211d-11f1-ab4e-22344d083d2c</t>
  </si>
  <si>
    <t>(М), Лавандовый (2213)</t>
  </si>
  <si>
    <t>https://www.lavrpack.ru/local/templates/phoenix_v1/images_cache/thumbs/06295c760f9e9c1deda96c2869080ed0.webp?v=1790791847</t>
  </si>
  <si>
    <t>c58dafa4-211c-11f1-ab4e-22344d083d2c#0781b3e3-211f-11f1-ab4e-22344d083d2c</t>
  </si>
  <si>
    <t>(М), Лиловая дымка (2267)</t>
  </si>
  <si>
    <t>https://www.lavrpack.ru/local/templates/phoenix_v1/images_cache/thumbs/aeae6fdbff49f52fcd3b076d9acef779.webp?v=1790791847</t>
  </si>
  <si>
    <t>c58dafa4-211c-11f1-ab4e-22344d083d2c#79056f9c-211d-11f1-ab4e-22344d083d2c</t>
  </si>
  <si>
    <t>(М), Тиффани (2222)</t>
  </si>
  <si>
    <t>https://www.lavrpack.ru/local/templates/phoenix_v1/images_cache/thumbs/eae2da54b11220b5b19f1bd2fcaa3559.webp?v=1790791847</t>
  </si>
  <si>
    <t>c58dafa4-211c-11f1-ab4e-22344d083d2c#5a7ac55c-211d-11f1-ab4e-22344d083d2c</t>
  </si>
  <si>
    <t>(М), Дымка (2319)</t>
  </si>
  <si>
    <t>https://www.lavrpack.ru/local/templates/phoenix_v1/images_cache/thumbs/186842722d0c2984904ce7b2026769c9.webp?v=1790791847</t>
  </si>
  <si>
    <t>c58dafa4-211c-11f1-ab4e-22344d083d2c#3c941ae7-211f-11f1-ab4e-22344d083d2c</t>
  </si>
  <si>
    <t>(М), Ярко-жёлтый (2216)</t>
  </si>
  <si>
    <t>https://www.lavrpack.ru/local/templates/phoenix_v1/images_cache/thumbs/0b79045db1592c53aac343a0c2a3735d.webp?v=1790791847</t>
  </si>
  <si>
    <t>c58dafa4-211c-11f1-ab4e-22344d083d2c#eee2e26f-211c-11f1-ab4e-22344d083d2c</t>
  </si>
  <si>
    <t>(М), Тёплая роза (2217)</t>
  </si>
  <si>
    <t>https://www.lavrpack.ru/local/templates/phoenix_v1/images_cache/thumbs/2af39cd86af3de56d5d11887fa1044f9.webp?v=1790791847</t>
  </si>
  <si>
    <t>f1131815-ca66-11ee-a0ad-00e01a6800eb#47667f84-ca67-11ee-a0ad-00e01a6800eb</t>
  </si>
  <si>
    <t>106065</t>
  </si>
  <si>
    <t>Упак. материал</t>
  </si>
  <si>
    <t>"Латексная пленка" 60см×5м</t>
  </si>
  <si>
    <t>https://www.lavrpack.ru/local/templates/phoenix_v1/images_cache/thumbs/b139c253c99adf16e66028fbdd53ccec.webp?v=1790791847</t>
  </si>
  <si>
    <t>f1131815-ca66-11ee-a0ad-00e01a6800eb#db3f9c30-9680-11ef-ab37-22344d083d2c</t>
  </si>
  <si>
    <t>https://www.lavrpack.ru/local/templates/phoenix_v1/images_cache/thumbs/f9fc2adc3553c554ef16c7de229dbbb7.webp?v=1790791847</t>
  </si>
  <si>
    <t>f1131815-ca66-11ee-a0ad-00e01a6800eb#05c10c76-ca67-11ee-a0ad-00e01a6800eb</t>
  </si>
  <si>
    <t>https://www.lavrpack.ru/local/templates/phoenix_v1/images_cache/thumbs/09ae1e6fb1344021b00d1821dd9bcf75.webp?v=1790791847</t>
  </si>
  <si>
    <t>f1131815-ca66-11ee-a0ad-00e01a6800eb#65c99084-ca67-11ee-a0ad-00e01a6800eb</t>
  </si>
  <si>
    <t>https://www.lavrpack.ru/local/templates/phoenix_v1/images_cache/thumbs/71de6e12fbe860c6d8500158d694a0df.webp?v=1790791847</t>
  </si>
  <si>
    <t>f1131815-ca66-11ee-a0ad-00e01a6800eb#ff0eeeba-9680-11ef-ab37-22344d083d2c</t>
  </si>
  <si>
    <t>https://www.lavrpack.ru/local/templates/phoenix_v1/images_cache/thumbs/bf49e390c8c0fc0d0c8d8cc9f29b9441.webp?v=1790791847</t>
  </si>
  <si>
    <t>f1131815-ca66-11ee-a0ad-00e01a6800eb#e8a28ffa-9680-11ef-ab37-22344d083d2c</t>
  </si>
  <si>
    <t>Зеленый</t>
  </si>
  <si>
    <t>https://www.lavrpack.ru/local/templates/phoenix_v1/images_cache/thumbs/9203865f366b0efcaca8cacec3264e68.webp?v=1790791847</t>
  </si>
  <si>
    <t>f1131815-ca66-11ee-a0ad-00e01a6800eb#3d6ebc5f-ca67-11ee-a0ad-00e01a6800eb</t>
  </si>
  <si>
    <t>Пастельный зеленый</t>
  </si>
  <si>
    <t>https://www.lavrpack.ru/local/templates/phoenix_v1/images_cache/thumbs/47338aa9a7a075c6c32ff3968c89d074.webp?v=1790791847</t>
  </si>
  <si>
    <t>f1131815-ca66-11ee-a0ad-00e01a6800eb#7bef16d3-b91f-11ef-ab3b-22344d083d2c</t>
  </si>
  <si>
    <t>https://www.lavrpack.ru/local/templates/phoenix_v1/images_cache/thumbs/cbfdc3fff1a5eda7e04b473a425c49b5.webp?v=1790791847</t>
  </si>
  <si>
    <t>f1131815-ca66-11ee-a0ad-00e01a6800eb#85b1ef1c-b91f-11ef-ab3b-22344d083d2c</t>
  </si>
  <si>
    <t>https://www.lavrpack.ru/local/templates/phoenix_v1/images_cache/thumbs/eb3ff1e03ca5894f2a4854937e7b5048.webp?v=1790791847</t>
  </si>
  <si>
    <t>f1131815-ca66-11ee-a0ad-00e01a6800eb#ef62bfd3-9680-11ef-ab37-22344d083d2c</t>
  </si>
  <si>
    <t>https://www.lavrpack.ru/local/templates/phoenix_v1/images_cache/thumbs/07bf53314d96d114646a88b55d6987bb.webp?v=1790791847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</si>
  <si>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</si>
  <si>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</si>
  <si>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</si>
  <si>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</si>
  <si>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</si>
  <si>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</si>
  <si>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</si>
  <si>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</si>
  <si>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</si>
  <si>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</si>
  <si>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</si>
  <si>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</si>
  <si>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20:33</t>
  </si>
  <si>
    <t>Тип цены: опт</t>
  </si>
  <si>
    <t>Раздел: Плёнка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</si>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</sst>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92fdcaa7e8445fff9620ee48ac9055ac.jpg"/><Relationship Id="rId3" Type="http://schemas.openxmlformats.org/officeDocument/2006/relationships/image" Target="../media/fa214ac258be6187177daf38d56128db.jpg"/><Relationship Id="rId4" Type="http://schemas.openxmlformats.org/officeDocument/2006/relationships/image" Target="../media/d4db84adf271c8db25d0833e16f14b5f.jpg"/><Relationship Id="rId5" Type="http://schemas.openxmlformats.org/officeDocument/2006/relationships/image" Target="../media/afa257ec14655b6c2c0f376d5da95375.jpg"/><Relationship Id="rId6" Type="http://schemas.openxmlformats.org/officeDocument/2006/relationships/image" Target="../media/4f71650ceb18a2625a664568c4b29b82.jpg"/><Relationship Id="rId7" Type="http://schemas.openxmlformats.org/officeDocument/2006/relationships/image" Target="../media/27f6dea3cd7496561e545d9d36e4bf20.jpg"/><Relationship Id="rId8" Type="http://schemas.openxmlformats.org/officeDocument/2006/relationships/image" Target="../media/a2b535fe8321c3e61ef78e5f9c089227.jpg"/><Relationship Id="rId9" Type="http://schemas.openxmlformats.org/officeDocument/2006/relationships/image" Target="../media/6c9f59fa10ff8a54bc80e13c21ce187d.jpg"/><Relationship Id="rId10" Type="http://schemas.openxmlformats.org/officeDocument/2006/relationships/image" Target="../media/2c337749db2d7a083d67daa7c642bc8e.jpg"/><Relationship Id="rId11" Type="http://schemas.openxmlformats.org/officeDocument/2006/relationships/image" Target="../media/1b083053c9291d645e958da6749a0e2d.jpg"/><Relationship Id="rId12" Type="http://schemas.openxmlformats.org/officeDocument/2006/relationships/image" Target="../media/88918d286b1f4c3023b14288d7c15238.jpg"/><Relationship Id="rId13" Type="http://schemas.openxmlformats.org/officeDocument/2006/relationships/image" Target="../media/c1c5c3f9863c9f8da77d1de6a6ce6df3.jpg"/><Relationship Id="rId14" Type="http://schemas.openxmlformats.org/officeDocument/2006/relationships/image" Target="../media/bf57a7abd17667eeb47e6e30aaa34a4e.jpg"/><Relationship Id="rId15" Type="http://schemas.openxmlformats.org/officeDocument/2006/relationships/image" Target="../media/157f844b314aa268982354ab6a7910d4.jpg"/><Relationship Id="rId16" Type="http://schemas.openxmlformats.org/officeDocument/2006/relationships/image" Target="../media/afb3ae532e43c8f0cd2484414ab772b6.jpg"/><Relationship Id="rId17" Type="http://schemas.openxmlformats.org/officeDocument/2006/relationships/image" Target="../media/736dad8034c11ff0db9f91937a92974a.jpg"/><Relationship Id="rId18" Type="http://schemas.openxmlformats.org/officeDocument/2006/relationships/image" Target="../media/e69baffaea09a6af88e29a33f17d07e4.jpg"/><Relationship Id="rId19" Type="http://schemas.openxmlformats.org/officeDocument/2006/relationships/image" Target="../media/02b500a3f46be7c5c4c5d1536b0079ad.jpg"/><Relationship Id="rId20" Type="http://schemas.openxmlformats.org/officeDocument/2006/relationships/image" Target="../media/bd4595399030b4f0ac1ec6162519bcbf.jpg"/><Relationship Id="rId21" Type="http://schemas.openxmlformats.org/officeDocument/2006/relationships/image" Target="../media/90c94ef31fb2afe16e5f3b6ce86ad2f8.jpg"/><Relationship Id="rId22" Type="http://schemas.openxmlformats.org/officeDocument/2006/relationships/image" Target="../media/f19353db785ea0550ec0b94bbff6a699.jpg"/><Relationship Id="rId23" Type="http://schemas.openxmlformats.org/officeDocument/2006/relationships/image" Target="../media/b82c40d0eb4f1b1509b7e6d74528af90.jpg"/><Relationship Id="rId24" Type="http://schemas.openxmlformats.org/officeDocument/2006/relationships/image" Target="../media/1bfb5f897ab3880dce15a879cc502e4f.jpg"/><Relationship Id="rId25" Type="http://schemas.openxmlformats.org/officeDocument/2006/relationships/image" Target="../media/c1142d67d2ccac72c9f0b1070b002261.jpg"/><Relationship Id="rId26" Type="http://schemas.openxmlformats.org/officeDocument/2006/relationships/image" Target="../media/96a0113eb4bb0b37f34ee3c774db6320.jpg"/><Relationship Id="rId27" Type="http://schemas.openxmlformats.org/officeDocument/2006/relationships/image" Target="../media/d48d48fa6423f68a2f04f170a684823b.jpg"/><Relationship Id="rId28" Type="http://schemas.openxmlformats.org/officeDocument/2006/relationships/image" Target="../media/b19d5eac872a93b1e714a9622b314fcc.jpg"/><Relationship Id="rId29" Type="http://schemas.openxmlformats.org/officeDocument/2006/relationships/image" Target="../media/facc7a4e7c1f9a4ebb6c17e2c3a127f4.jpg"/><Relationship Id="rId30" Type="http://schemas.openxmlformats.org/officeDocument/2006/relationships/image" Target="../media/dd00eeb5b543f3fb0b389bc09d1e0bea.jpg"/><Relationship Id="rId31" Type="http://schemas.openxmlformats.org/officeDocument/2006/relationships/image" Target="../media/0b267aa6c7f9fabed7b5663a90d1d607.jpg"/><Relationship Id="rId32" Type="http://schemas.openxmlformats.org/officeDocument/2006/relationships/image" Target="../media/080d1b429e01bd81a1b2cdceafeb0cb6.jpg"/><Relationship Id="rId33" Type="http://schemas.openxmlformats.org/officeDocument/2006/relationships/image" Target="../media/18bf646ac234e907f42ea8a39da1350b.jpg"/><Relationship Id="rId34" Type="http://schemas.openxmlformats.org/officeDocument/2006/relationships/image" Target="../media/6b82054de155078b21017a82b47bd36c.jpg"/><Relationship Id="rId35" Type="http://schemas.openxmlformats.org/officeDocument/2006/relationships/image" Target="../media/f7e526a25e1f46797d6330df3c294d00.jpg"/><Relationship Id="rId36" Type="http://schemas.openxmlformats.org/officeDocument/2006/relationships/image" Target="../media/0eb090da845bd6213ae9de18d204553d.jpg"/><Relationship Id="rId37" Type="http://schemas.openxmlformats.org/officeDocument/2006/relationships/image" Target="../media/f80b0d40c57ffadec6705980eb675e4e.jpg"/><Relationship Id="rId38" Type="http://schemas.openxmlformats.org/officeDocument/2006/relationships/image" Target="../media/3c5c77276cc237a7e11fde91de0bb935.jpg"/><Relationship Id="rId39" Type="http://schemas.openxmlformats.org/officeDocument/2006/relationships/image" Target="../media/ccbf216e0c55974c7668500260111b8a.jpg"/><Relationship Id="rId40" Type="http://schemas.openxmlformats.org/officeDocument/2006/relationships/image" Target="../media/50489e576bc4a8f19e7691bd6052232a.jpg"/><Relationship Id="rId41" Type="http://schemas.openxmlformats.org/officeDocument/2006/relationships/image" Target="../media/5f467d8859360a8a612ede06ddaa25fe.jpg"/><Relationship Id="rId42" Type="http://schemas.openxmlformats.org/officeDocument/2006/relationships/image" Target="../media/129b6ab0390384435307615be94a4675.jpg"/><Relationship Id="rId43" Type="http://schemas.openxmlformats.org/officeDocument/2006/relationships/image" Target="../media/e382c17c69f5e18e82540cf9579b72ca.jpg"/><Relationship Id="rId44" Type="http://schemas.openxmlformats.org/officeDocument/2006/relationships/image" Target="../media/3b1fafe48388691ee90596bf03faadcf.jpg"/><Relationship Id="rId45" Type="http://schemas.openxmlformats.org/officeDocument/2006/relationships/image" Target="../media/b5fc979efd19c974e2e42b9bad26d47e.jpg"/><Relationship Id="rId46" Type="http://schemas.openxmlformats.org/officeDocument/2006/relationships/image" Target="../media/ede6c2c45fe2ed5c53313d7c8eb976ff.jpg"/><Relationship Id="rId47" Type="http://schemas.openxmlformats.org/officeDocument/2006/relationships/image" Target="../media/bcdeb4e4d81c25a06ada7bbfba1d5426.jpg"/><Relationship Id="rId48" Type="http://schemas.openxmlformats.org/officeDocument/2006/relationships/image" Target="../media/a245224b55b3a4820bf3798e7bb0a0c3.jpg"/><Relationship Id="rId49" Type="http://schemas.openxmlformats.org/officeDocument/2006/relationships/image" Target="../media/f745beaca4b370b92fcbaeb4a4e17a6a.jpg"/><Relationship Id="rId50" Type="http://schemas.openxmlformats.org/officeDocument/2006/relationships/image" Target="../media/1acaf87d179553246286bb26dc8682b4.jpg"/><Relationship Id="rId51" Type="http://schemas.openxmlformats.org/officeDocument/2006/relationships/image" Target="../media/f66d68f611021284ef4a83b06e445f5b.jpg"/><Relationship Id="rId52" Type="http://schemas.openxmlformats.org/officeDocument/2006/relationships/image" Target="../media/2125e2758f6cde29033b44082d89badf.jpg"/><Relationship Id="rId53" Type="http://schemas.openxmlformats.org/officeDocument/2006/relationships/image" Target="../media/e0fb1b0c6848ac74f9c066f87f98921e.jpg"/><Relationship Id="rId54" Type="http://schemas.openxmlformats.org/officeDocument/2006/relationships/image" Target="../media/cfb1daa7ce7fadf5bfcd50156516ace2.jpg"/><Relationship Id="rId55" Type="http://schemas.openxmlformats.org/officeDocument/2006/relationships/image" Target="../media/b4f3dcbf525c4f1ca8320460b75fcfa7.jpg"/><Relationship Id="rId56" Type="http://schemas.openxmlformats.org/officeDocument/2006/relationships/image" Target="../media/739b8d1afa48b5401dbcf8e2ac849cda.jpg"/><Relationship Id="rId57" Type="http://schemas.openxmlformats.org/officeDocument/2006/relationships/image" Target="../media/40f6f2e1e658373e6403f2dafa9f0f7d.jpg"/><Relationship Id="rId58" Type="http://schemas.openxmlformats.org/officeDocument/2006/relationships/image" Target="../media/b7e2945e6378e9b9a23f9d0b0b8dfa46.jpg"/><Relationship Id="rId59" Type="http://schemas.openxmlformats.org/officeDocument/2006/relationships/image" Target="../media/bf2f08d260f3cb8af7b36ed4bb766c6e.jpg"/><Relationship Id="rId60" Type="http://schemas.openxmlformats.org/officeDocument/2006/relationships/image" Target="../media/2f2d4838e0cb43491f79e3e5e178f794.jpg"/><Relationship Id="rId61" Type="http://schemas.openxmlformats.org/officeDocument/2006/relationships/image" Target="../media/626f07f83da02a86d507d9efe87e36f2.jpg"/><Relationship Id="rId62" Type="http://schemas.openxmlformats.org/officeDocument/2006/relationships/image" Target="../media/487a69c7430d4b3519901d39d5a009ca.jpg"/><Relationship Id="rId63" Type="http://schemas.openxmlformats.org/officeDocument/2006/relationships/image" Target="../media/ac7f218a40564e057a7c2176c451f53b.jpg"/><Relationship Id="rId64" Type="http://schemas.openxmlformats.org/officeDocument/2006/relationships/image" Target="../media/b897fabb42765565734eabb29da9fc67.jpg"/><Relationship Id="rId65" Type="http://schemas.openxmlformats.org/officeDocument/2006/relationships/image" Target="../media/8d5efaa7fcba630d282db157b629ff51.jpg"/><Relationship Id="rId66" Type="http://schemas.openxmlformats.org/officeDocument/2006/relationships/image" Target="../media/ab2af5440f72ca8aca616e096b7b3338.jpg"/><Relationship Id="rId67" Type="http://schemas.openxmlformats.org/officeDocument/2006/relationships/image" Target="../media/ec1015be6e7db9e77cba65e7299ac6e5.jpg"/><Relationship Id="rId68" Type="http://schemas.openxmlformats.org/officeDocument/2006/relationships/image" Target="../media/0c6f6da8be56591e39e0139d9f56fb43.jpg"/><Relationship Id="rId69" Type="http://schemas.openxmlformats.org/officeDocument/2006/relationships/image" Target="../media/1325ce605bbd8c01e1f02de10dfe6122.jpg"/><Relationship Id="rId70" Type="http://schemas.openxmlformats.org/officeDocument/2006/relationships/image" Target="../media/caa9f22b660684d026efb273cf0d94f1.jpg"/><Relationship Id="rId71" Type="http://schemas.openxmlformats.org/officeDocument/2006/relationships/image" Target="../media/1931cce12eaa5268bfa9ff8a0c2b1ed3.jpg"/><Relationship Id="rId72" Type="http://schemas.openxmlformats.org/officeDocument/2006/relationships/image" Target="../media/57a182eed7ecf2df7bdb621d29082e23.jpg"/><Relationship Id="rId73" Type="http://schemas.openxmlformats.org/officeDocument/2006/relationships/image" Target="../media/13e2f901c90c037d568d39b45aafe0e0.jpg"/><Relationship Id="rId74" Type="http://schemas.openxmlformats.org/officeDocument/2006/relationships/image" Target="../media/031d728a961d250e9a6d8a68b145fbcd.jpg"/><Relationship Id="rId75" Type="http://schemas.openxmlformats.org/officeDocument/2006/relationships/image" Target="../media/bcefd100561c363c17a1a834793d89b8.jpg"/><Relationship Id="rId76" Type="http://schemas.openxmlformats.org/officeDocument/2006/relationships/image" Target="../media/6b1e7cd56318e917cb1db62896706b33.jpg"/><Relationship Id="rId77" Type="http://schemas.openxmlformats.org/officeDocument/2006/relationships/image" Target="../media/255a36e51f1f7d6f4cf1de9476668d82.jpg"/><Relationship Id="rId78" Type="http://schemas.openxmlformats.org/officeDocument/2006/relationships/image" Target="../media/c8c03649868c451cf8d43e1148681565.jpg"/><Relationship Id="rId79" Type="http://schemas.openxmlformats.org/officeDocument/2006/relationships/image" Target="../media/3bf18a3e1e5174ffb6e850d93a1a2391.jpg"/><Relationship Id="rId80" Type="http://schemas.openxmlformats.org/officeDocument/2006/relationships/image" Target="../media/6e13f73bd41986611642111ec8e54d01.jpg"/><Relationship Id="rId81" Type="http://schemas.openxmlformats.org/officeDocument/2006/relationships/image" Target="../media/e670b9aeca28feda2805de7ccf967280.jpg"/><Relationship Id="rId82" Type="http://schemas.openxmlformats.org/officeDocument/2006/relationships/image" Target="../media/a201f96ac1f05522e8b784764b289da6.jpg"/><Relationship Id="rId83" Type="http://schemas.openxmlformats.org/officeDocument/2006/relationships/image" Target="../media/654471a53188b8b62092e2a504be11a9.jpg"/><Relationship Id="rId84" Type="http://schemas.openxmlformats.org/officeDocument/2006/relationships/image" Target="../media/3319f12da3548539942a0dc6c3c6d035.jpg"/><Relationship Id="rId85" Type="http://schemas.openxmlformats.org/officeDocument/2006/relationships/image" Target="../media/1ba6c848f6fa5044871741ccff35597e.jpg"/><Relationship Id="rId86" Type="http://schemas.openxmlformats.org/officeDocument/2006/relationships/image" Target="../media/567764a997fc9fdda6989369aa29c61b.jpg"/><Relationship Id="rId87" Type="http://schemas.openxmlformats.org/officeDocument/2006/relationships/image" Target="../media/3ac7a8c123dad9dcb7a80dc7a67264e4.jpg"/><Relationship Id="rId88" Type="http://schemas.openxmlformats.org/officeDocument/2006/relationships/image" Target="../media/435e8d23b859ca6e5806052dd278de19.jpg"/><Relationship Id="rId89" Type="http://schemas.openxmlformats.org/officeDocument/2006/relationships/image" Target="../media/df77121c0cfa94634423227ce78f6c33.jpg"/><Relationship Id="rId90" Type="http://schemas.openxmlformats.org/officeDocument/2006/relationships/image" Target="../media/012fe337b94e2718fee617a76c03facf.jpg"/><Relationship Id="rId91" Type="http://schemas.openxmlformats.org/officeDocument/2006/relationships/image" Target="../media/68ac93e059b328ffdf1e33327d1f942b.jpg"/><Relationship Id="rId92" Type="http://schemas.openxmlformats.org/officeDocument/2006/relationships/image" Target="../media/e91390103dd6f8d824fa8808c1cf5572.jpg"/><Relationship Id="rId93" Type="http://schemas.openxmlformats.org/officeDocument/2006/relationships/image" Target="../media/0615c013462f1ff6af478fde89ad7977.jpg"/><Relationship Id="rId94" Type="http://schemas.openxmlformats.org/officeDocument/2006/relationships/image" Target="../media/c057b2ebb279879da04442b336123451.jpg"/><Relationship Id="rId95" Type="http://schemas.openxmlformats.org/officeDocument/2006/relationships/image" Target="../media/0eab3c5783e33c3a5c9c9f43d94c5b71.jpg"/><Relationship Id="rId96" Type="http://schemas.openxmlformats.org/officeDocument/2006/relationships/image" Target="../media/cdbf18745a01e9fa2f2ff6a65888bcba.jpg"/><Relationship Id="rId97" Type="http://schemas.openxmlformats.org/officeDocument/2006/relationships/image" Target="../media/1bb18c410608fa0ea8c57d5c49772b2c.jpg"/><Relationship Id="rId98" Type="http://schemas.openxmlformats.org/officeDocument/2006/relationships/image" Target="../media/0de0061786a06ebe5500f22bbff7a933.jpg"/><Relationship Id="rId99" Type="http://schemas.openxmlformats.org/officeDocument/2006/relationships/image" Target="../media/41f14bc652a9898458e6cdba51713586.jpg"/><Relationship Id="rId100" Type="http://schemas.openxmlformats.org/officeDocument/2006/relationships/image" Target="../media/667e258758e8a512b3d9f5fc26d0d348.jpg"/><Relationship Id="rId101" Type="http://schemas.openxmlformats.org/officeDocument/2006/relationships/image" Target="../media/b5b141b75a69a2355f169e21071acbc6.jpg"/><Relationship Id="rId102" Type="http://schemas.openxmlformats.org/officeDocument/2006/relationships/image" Target="../media/a33fb27ea8404a88576c3b96aa99a5d2.jpg"/><Relationship Id="rId103" Type="http://schemas.openxmlformats.org/officeDocument/2006/relationships/image" Target="../media/2ca3d7895f22763df7de1f90af161851.jpg"/><Relationship Id="rId104" Type="http://schemas.openxmlformats.org/officeDocument/2006/relationships/image" Target="../media/147435c9a311338ceb2ffaa76d650958.jpg"/><Relationship Id="rId105" Type="http://schemas.openxmlformats.org/officeDocument/2006/relationships/image" Target="../media/9f4657b14a527ea245672d3ea6ffc636.jpg"/><Relationship Id="rId106" Type="http://schemas.openxmlformats.org/officeDocument/2006/relationships/image" Target="../media/19c8fd29d71f3b8100f7f927ed19a652.jpg"/><Relationship Id="rId107" Type="http://schemas.openxmlformats.org/officeDocument/2006/relationships/image" Target="../media/3442e3f3ac2f3c512d62c817b44ac037.jpg"/><Relationship Id="rId108" Type="http://schemas.openxmlformats.org/officeDocument/2006/relationships/image" Target="../media/4765b36391d5abc43c282981e98ecf83.jpg"/><Relationship Id="rId109" Type="http://schemas.openxmlformats.org/officeDocument/2006/relationships/image" Target="../media/26ae359d564acc3f14622bca58e477b4.jpg"/><Relationship Id="rId110" Type="http://schemas.openxmlformats.org/officeDocument/2006/relationships/image" Target="../media/f701e07e6e9960e5b97cba5741114cac.jpg"/><Relationship Id="rId111" Type="http://schemas.openxmlformats.org/officeDocument/2006/relationships/image" Target="../media/1315a47b79bde7c2da8531d957955751.jpg"/><Relationship Id="rId112" Type="http://schemas.openxmlformats.org/officeDocument/2006/relationships/image" Target="../media/a142b56645d85d66daa0d7d469e20006.jpg"/><Relationship Id="rId113" Type="http://schemas.openxmlformats.org/officeDocument/2006/relationships/image" Target="../media/0cd82574d994cbface83e3971574d526.jpg"/><Relationship Id="rId114" Type="http://schemas.openxmlformats.org/officeDocument/2006/relationships/image" Target="../media/32b9bcba6af1bf98ae444d3133951d43.jpg"/><Relationship Id="rId115" Type="http://schemas.openxmlformats.org/officeDocument/2006/relationships/image" Target="../media/8c4e41f981371f35139d5257dfd52da9.jpg"/><Relationship Id="rId116" Type="http://schemas.openxmlformats.org/officeDocument/2006/relationships/image" Target="../media/395325448777d4800561d87a4b082984.jpg"/><Relationship Id="rId117" Type="http://schemas.openxmlformats.org/officeDocument/2006/relationships/image" Target="../media/492971feb83d19fe9e82ae671ce3cf12.jpg"/><Relationship Id="rId118" Type="http://schemas.openxmlformats.org/officeDocument/2006/relationships/image" Target="../media/d34255eb0b58d11e4261849f3cfcbdbd.jpg"/><Relationship Id="rId119" Type="http://schemas.openxmlformats.org/officeDocument/2006/relationships/image" Target="../media/2dc9abf231963a5f1ba8566cc9fecdc4.jpg"/><Relationship Id="rId120" Type="http://schemas.openxmlformats.org/officeDocument/2006/relationships/image" Target="../media/e900a55c1acb8b800143ed043fcdc984.jpg"/><Relationship Id="rId121" Type="http://schemas.openxmlformats.org/officeDocument/2006/relationships/image" Target="../media/8d031e6ef0840044a51eb3ce07d0681a.jpg"/><Relationship Id="rId122" Type="http://schemas.openxmlformats.org/officeDocument/2006/relationships/image" Target="../media/48fb2143a404421e003a5e2c8b8aad0f.jpg"/><Relationship Id="rId123" Type="http://schemas.openxmlformats.org/officeDocument/2006/relationships/image" Target="../media/ac9fae9205a5915a6dcecee85853599d.jpg"/><Relationship Id="rId124" Type="http://schemas.openxmlformats.org/officeDocument/2006/relationships/image" Target="../media/9b3d56ddef1e603cf75a1e7239d200a4.jpg"/><Relationship Id="rId125" Type="http://schemas.openxmlformats.org/officeDocument/2006/relationships/image" Target="../media/270078f7070ba86ecc0611ea788e30f4.jpg"/><Relationship Id="rId126" Type="http://schemas.openxmlformats.org/officeDocument/2006/relationships/image" Target="../media/be29bc52ecabee13d20025f541f8bd66.jpg"/><Relationship Id="rId127" Type="http://schemas.openxmlformats.org/officeDocument/2006/relationships/image" Target="../media/bd9728bbad0f5e610ba3ad4c998482fc.jpg"/><Relationship Id="rId128" Type="http://schemas.openxmlformats.org/officeDocument/2006/relationships/image" Target="../media/9420ee1deebff08b4b5b497ddaa299a0.jpg"/><Relationship Id="rId129" Type="http://schemas.openxmlformats.org/officeDocument/2006/relationships/image" Target="../media/6b870cb8c33e99c87ee6446ea73c73fa.jpg"/><Relationship Id="rId130" Type="http://schemas.openxmlformats.org/officeDocument/2006/relationships/image" Target="../media/4c13e4ee3f16785af43b97dc8a36584d.jpg"/><Relationship Id="rId131" Type="http://schemas.openxmlformats.org/officeDocument/2006/relationships/image" Target="../media/b1d1ffd745cd824a539217ed7503702a.jpg"/><Relationship Id="rId132" Type="http://schemas.openxmlformats.org/officeDocument/2006/relationships/image" Target="../media/9dcc7487efc1225e85867e6a03d16536.jpg"/><Relationship Id="rId133" Type="http://schemas.openxmlformats.org/officeDocument/2006/relationships/image" Target="../media/5e141c29dbc406312f703ff1cda9eca8.jpg"/><Relationship Id="rId134" Type="http://schemas.openxmlformats.org/officeDocument/2006/relationships/image" Target="../media/ad24f250880a475bafef3fae0df4c81c.jpg"/><Relationship Id="rId135" Type="http://schemas.openxmlformats.org/officeDocument/2006/relationships/image" Target="../media/bbe3a1f2cbd0d19d23f2aa0565e717d0.jpg"/><Relationship Id="rId136" Type="http://schemas.openxmlformats.org/officeDocument/2006/relationships/image" Target="../media/49e6d1f5825438e4d9b35cc994913bcb.jpg"/><Relationship Id="rId137" Type="http://schemas.openxmlformats.org/officeDocument/2006/relationships/image" Target="../media/17bf5dde5b5236b239711d1238be65bc.jpg"/><Relationship Id="rId138" Type="http://schemas.openxmlformats.org/officeDocument/2006/relationships/image" Target="../media/56290524221c46d42f73c3d73caf75f2.jpg"/><Relationship Id="rId139" Type="http://schemas.openxmlformats.org/officeDocument/2006/relationships/image" Target="../media/be863382cbfbfebbc2d3d2de5608edc5.jpg"/><Relationship Id="rId140" Type="http://schemas.openxmlformats.org/officeDocument/2006/relationships/image" Target="../media/7b40fc0b555d9bd37e28f3e508a4e490.jpg"/><Relationship Id="rId141" Type="http://schemas.openxmlformats.org/officeDocument/2006/relationships/image" Target="../media/e9a1263a468eb5cfc95cb1fa4078693f.jpg"/><Relationship Id="rId142" Type="http://schemas.openxmlformats.org/officeDocument/2006/relationships/image" Target="../media/ecb80b8ca5af55c7d06b0e93dae63362.jpg"/><Relationship Id="rId143" Type="http://schemas.openxmlformats.org/officeDocument/2006/relationships/image" Target="../media/f76c56fbd33906d8edd3745de6edc648.jpg"/><Relationship Id="rId144" Type="http://schemas.openxmlformats.org/officeDocument/2006/relationships/image" Target="../media/d3a265cfa5492d9f96e9f799c662d1b5.jpg"/><Relationship Id="rId145" Type="http://schemas.openxmlformats.org/officeDocument/2006/relationships/image" Target="../media/2ac36789037011f55ca80deeb47e2f18.jpg"/><Relationship Id="rId146" Type="http://schemas.openxmlformats.org/officeDocument/2006/relationships/image" Target="../media/6f40bf3772c822ec2eab5937dd5b790a.jpg"/><Relationship Id="rId147" Type="http://schemas.openxmlformats.org/officeDocument/2006/relationships/image" Target="../media/095bdd27063ec57cf826599917ec0026.jpg"/><Relationship Id="rId148" Type="http://schemas.openxmlformats.org/officeDocument/2006/relationships/image" Target="../media/45f73b248c6e9bc4450d256f57c66382.jpg"/><Relationship Id="rId149" Type="http://schemas.openxmlformats.org/officeDocument/2006/relationships/image" Target="../media/5ccdcdfc7779a2bd68251bf4bad59fd5.jpg"/><Relationship Id="rId150" Type="http://schemas.openxmlformats.org/officeDocument/2006/relationships/image" Target="../media/57956f2c647d12b284699a73ee887a37.jpg"/><Relationship Id="rId151" Type="http://schemas.openxmlformats.org/officeDocument/2006/relationships/image" Target="../media/0811e7481972091bca8e54fd89486cf3.jpg"/><Relationship Id="rId152" Type="http://schemas.openxmlformats.org/officeDocument/2006/relationships/image" Target="../media/85179702a5276eaa7b88d49c8d2cb0eb.jpg"/><Relationship Id="rId153" Type="http://schemas.openxmlformats.org/officeDocument/2006/relationships/image" Target="../media/0bb1e2fcb4ad1f55210e14344dd92022.jpg"/><Relationship Id="rId154" Type="http://schemas.openxmlformats.org/officeDocument/2006/relationships/image" Target="../media/7046ea339b0b3a5f174070329ec52d3f.jpg"/><Relationship Id="rId155" Type="http://schemas.openxmlformats.org/officeDocument/2006/relationships/image" Target="../media/2dc544cb211c40ca8b8da8f789fa0dfd.jpg"/><Relationship Id="rId156" Type="http://schemas.openxmlformats.org/officeDocument/2006/relationships/image" Target="../media/93fe5074aaf90a058241ff57c63f0dfd.jpg"/><Relationship Id="rId157" Type="http://schemas.openxmlformats.org/officeDocument/2006/relationships/image" Target="../media/4f7fbf43095137b9fa777f804353d12e.jpg"/><Relationship Id="rId158" Type="http://schemas.openxmlformats.org/officeDocument/2006/relationships/image" Target="../media/7b49ef1e6bd06ccded03d9bc21c38073.jpg"/><Relationship Id="rId159" Type="http://schemas.openxmlformats.org/officeDocument/2006/relationships/image" Target="../media/347c7e68049860a951c6260f6c8bd4fe.jpg"/><Relationship Id="rId160" Type="http://schemas.openxmlformats.org/officeDocument/2006/relationships/image" Target="../media/c2f023d555b08db227d212f600fd4575.jpg"/><Relationship Id="rId161" Type="http://schemas.openxmlformats.org/officeDocument/2006/relationships/image" Target="../media/77535ed5e218310bc19d15faba9d6277.jpg"/><Relationship Id="rId162" Type="http://schemas.openxmlformats.org/officeDocument/2006/relationships/image" Target="../media/b014988558c465005b2fd47563ab1862.jpg"/><Relationship Id="rId163" Type="http://schemas.openxmlformats.org/officeDocument/2006/relationships/image" Target="../media/edc3bb10259c8b10efd0ba3b21c12055.jpg"/><Relationship Id="rId164" Type="http://schemas.openxmlformats.org/officeDocument/2006/relationships/image" Target="../media/2cb27fd8661dedff66d20d0d8acdc779.jpg"/><Relationship Id="rId165" Type="http://schemas.openxmlformats.org/officeDocument/2006/relationships/image" Target="../media/478edd341f203d59c037a14f0d6de177.jpg"/><Relationship Id="rId166" Type="http://schemas.openxmlformats.org/officeDocument/2006/relationships/image" Target="../media/c7ec5d64e03fa4bbe59fa113ead2ece7.jpg"/><Relationship Id="rId167" Type="http://schemas.openxmlformats.org/officeDocument/2006/relationships/image" Target="../media/dc620922c997b2b5fb52c080f7af58fa.jpg"/><Relationship Id="rId168" Type="http://schemas.openxmlformats.org/officeDocument/2006/relationships/image" Target="../media/184aa25f76c7bac32460719e7839a265.jpg"/><Relationship Id="rId169" Type="http://schemas.openxmlformats.org/officeDocument/2006/relationships/image" Target="../media/3d1b2e05dd80d0e876b6ade90564aeb8.jpg"/><Relationship Id="rId170" Type="http://schemas.openxmlformats.org/officeDocument/2006/relationships/image" Target="../media/5eb45492e6760ed6644e73d4cac09021.jpg"/><Relationship Id="rId171" Type="http://schemas.openxmlformats.org/officeDocument/2006/relationships/image" Target="../media/e35593f12384f67c71f85eec48fb6206.jpg"/><Relationship Id="rId172" Type="http://schemas.openxmlformats.org/officeDocument/2006/relationships/image" Target="../media/abc45d52e0e724182d642014037b440d.jpg"/><Relationship Id="rId173" Type="http://schemas.openxmlformats.org/officeDocument/2006/relationships/image" Target="../media/1541d661f8c8dbced4f50a3f36ba20af.jpg"/><Relationship Id="rId174" Type="http://schemas.openxmlformats.org/officeDocument/2006/relationships/image" Target="../media/63d9de267d78e069a88c77503d8d4f13.jpg"/><Relationship Id="rId175" Type="http://schemas.openxmlformats.org/officeDocument/2006/relationships/image" Target="../media/6d5ce3741f087877c8b69ae735716fc9.jpg"/><Relationship Id="rId176" Type="http://schemas.openxmlformats.org/officeDocument/2006/relationships/image" Target="../media/76b989fa7e9c6ed98a6e5d09a3869fcc.jpg"/><Relationship Id="rId177" Type="http://schemas.openxmlformats.org/officeDocument/2006/relationships/image" Target="../media/ef74d7e0b85d70e5e3e3b96da91000a0.jpg"/><Relationship Id="rId178" Type="http://schemas.openxmlformats.org/officeDocument/2006/relationships/image" Target="../media/4d9d26079f716a683cfb6d617fe7116e.jpg"/><Relationship Id="rId179" Type="http://schemas.openxmlformats.org/officeDocument/2006/relationships/image" Target="../media/53e55762ff0bd3d27219dcbf23559c6d.jpg"/><Relationship Id="rId180" Type="http://schemas.openxmlformats.org/officeDocument/2006/relationships/image" Target="../media/1a6911d9156659569d0061fe084b52d8.jpg"/><Relationship Id="rId181" Type="http://schemas.openxmlformats.org/officeDocument/2006/relationships/image" Target="../media/6303bd97de57fe2910a555a0fdd962f0.jpg"/><Relationship Id="rId182" Type="http://schemas.openxmlformats.org/officeDocument/2006/relationships/image" Target="../media/70c24bd5e3bb4cc1bae3358d6e7cdefc.jpg"/><Relationship Id="rId183" Type="http://schemas.openxmlformats.org/officeDocument/2006/relationships/image" Target="../media/9e658d0bc873aefb0f91f372c2d23ca2.jpg"/><Relationship Id="rId184" Type="http://schemas.openxmlformats.org/officeDocument/2006/relationships/image" Target="../media/672cea7f461585decb055946a5769677.jpg"/><Relationship Id="rId185" Type="http://schemas.openxmlformats.org/officeDocument/2006/relationships/image" Target="../media/2428c5163a78d0cfa1f952b0413fc7a4.jpg"/><Relationship Id="rId186" Type="http://schemas.openxmlformats.org/officeDocument/2006/relationships/image" Target="../media/f032257e31b6c629802e2ef793bef3bd.jpg"/><Relationship Id="rId187" Type="http://schemas.openxmlformats.org/officeDocument/2006/relationships/image" Target="../media/1cd3eec4763b8b876685da213bbeb15c.jpg"/><Relationship Id="rId188" Type="http://schemas.openxmlformats.org/officeDocument/2006/relationships/image" Target="../media/fff5f16500e470a72268dea2a2e0044d.jpg"/><Relationship Id="rId189" Type="http://schemas.openxmlformats.org/officeDocument/2006/relationships/image" Target="../media/9af9cf71416f357d0f534334e2dafdde.jpg"/><Relationship Id="rId190" Type="http://schemas.openxmlformats.org/officeDocument/2006/relationships/image" Target="../media/d7864e02db83f70a8e38d1e4d41c580c.jpg"/><Relationship Id="rId191" Type="http://schemas.openxmlformats.org/officeDocument/2006/relationships/image" Target="../media/224166b10e23182446d0e36c74bfbb5d.jpg"/><Relationship Id="rId192" Type="http://schemas.openxmlformats.org/officeDocument/2006/relationships/image" Target="../media/419d2ba3ee6d516b45520e654a3bf247.jpg"/><Relationship Id="rId193" Type="http://schemas.openxmlformats.org/officeDocument/2006/relationships/image" Target="../media/9c8824626e30546c3828432186ed5ba3.jpg"/><Relationship Id="rId194" Type="http://schemas.openxmlformats.org/officeDocument/2006/relationships/image" Target="../media/e2a31ee7a096dfbda3102026ed9691a7.jpg"/><Relationship Id="rId195" Type="http://schemas.openxmlformats.org/officeDocument/2006/relationships/image" Target="../media/7a453cc93ca0807412cc378dd167bcb6.jpg"/><Relationship Id="rId196" Type="http://schemas.openxmlformats.org/officeDocument/2006/relationships/image" Target="../media/f7f8ed0a2e00a477f7f053c3cdbf4f1d.jpg"/><Relationship Id="rId197" Type="http://schemas.openxmlformats.org/officeDocument/2006/relationships/image" Target="../media/e5a0019b93ae5e211a6ebee479f1649f.jpg"/><Relationship Id="rId198" Type="http://schemas.openxmlformats.org/officeDocument/2006/relationships/image" Target="../media/abff1290471e3b152ed18aa0bd9fbff4.jpg"/><Relationship Id="rId199" Type="http://schemas.openxmlformats.org/officeDocument/2006/relationships/image" Target="../media/b619fc8fc55e8c3101a8b4ba6968772f.jpg"/><Relationship Id="rId200" Type="http://schemas.openxmlformats.org/officeDocument/2006/relationships/image" Target="../media/b57534b386acd003cd9fc13f1c926b84.jpg"/><Relationship Id="rId201" Type="http://schemas.openxmlformats.org/officeDocument/2006/relationships/image" Target="../media/6fb00a52c3b02ae770870034d834f6b5.jpg"/><Relationship Id="rId202" Type="http://schemas.openxmlformats.org/officeDocument/2006/relationships/image" Target="../media/f3ea6e4e9828a4eeca72b7d7f6dbf22f.jpg"/><Relationship Id="rId203" Type="http://schemas.openxmlformats.org/officeDocument/2006/relationships/image" Target="../media/b805283cfec425ffc3081fe965a066cd.jpg"/><Relationship Id="rId204" Type="http://schemas.openxmlformats.org/officeDocument/2006/relationships/image" Target="../media/6cd95e4ccd75afd9852c4fe0ee24deaa.jpg"/><Relationship Id="rId205" Type="http://schemas.openxmlformats.org/officeDocument/2006/relationships/image" Target="../media/7fa5e479e2391d54a4dca074ef4d1898.jpg"/><Relationship Id="rId206" Type="http://schemas.openxmlformats.org/officeDocument/2006/relationships/image" Target="../media/2114ba55577d61c18f0d4f2cf4e2eb63.jpg"/><Relationship Id="rId207" Type="http://schemas.openxmlformats.org/officeDocument/2006/relationships/image" Target="../media/356d86f181ee952b91d43708965dd158.jpg"/><Relationship Id="rId208" Type="http://schemas.openxmlformats.org/officeDocument/2006/relationships/image" Target="../media/98f6549eb42db9d91da2a6f53e09774f.jpg"/><Relationship Id="rId209" Type="http://schemas.openxmlformats.org/officeDocument/2006/relationships/image" Target="../media/238871e0fffc739db80afde7618ab21a.jpg"/><Relationship Id="rId210" Type="http://schemas.openxmlformats.org/officeDocument/2006/relationships/image" Target="../media/6ffba975dcc15ddb792c731dab3f40ec.jpg"/><Relationship Id="rId211" Type="http://schemas.openxmlformats.org/officeDocument/2006/relationships/image" Target="../media/2a4161f27e4a68199d16ded0da6ba39e.jpg"/><Relationship Id="rId212" Type="http://schemas.openxmlformats.org/officeDocument/2006/relationships/image" Target="../media/fe7a91fc9d4fbed8660805ed1735c32b.jpg"/><Relationship Id="rId213" Type="http://schemas.openxmlformats.org/officeDocument/2006/relationships/image" Target="../media/c1097a881b5d714317b1e6f2bed657ac.jpg"/><Relationship Id="rId214" Type="http://schemas.openxmlformats.org/officeDocument/2006/relationships/image" Target="../media/ff1d4272a939202dae2373ef0e399dd3.jpg"/><Relationship Id="rId215" Type="http://schemas.openxmlformats.org/officeDocument/2006/relationships/image" Target="../media/7ca6f31ff982fcf22494eb7ebf1ff33c.jpg"/><Relationship Id="rId216" Type="http://schemas.openxmlformats.org/officeDocument/2006/relationships/image" Target="../media/382cc25ac167d7046f5eaf4893b67bd2.jpg"/><Relationship Id="rId217" Type="http://schemas.openxmlformats.org/officeDocument/2006/relationships/image" Target="../media/370f5d5af2947dd44e5bb826c0c968b2.jpg"/><Relationship Id="rId218" Type="http://schemas.openxmlformats.org/officeDocument/2006/relationships/image" Target="../media/6ed3aefabcb4b889183a29bec0290ec2.jpg"/><Relationship Id="rId219" Type="http://schemas.openxmlformats.org/officeDocument/2006/relationships/image" Target="../media/d846bb54b3560454a596c91c01b13d2d.jpg"/><Relationship Id="rId220" Type="http://schemas.openxmlformats.org/officeDocument/2006/relationships/image" Target="../media/fbecee47f4d4996ea70aebb821c29d68.jpg"/><Relationship Id="rId221" Type="http://schemas.openxmlformats.org/officeDocument/2006/relationships/image" Target="../media/16c4666476f94e91d19e720a9057c31d.jpg"/><Relationship Id="rId222" Type="http://schemas.openxmlformats.org/officeDocument/2006/relationships/image" Target="../media/45a3d7019588ac2e758e511bc5000bb8.jpg"/><Relationship Id="rId223" Type="http://schemas.openxmlformats.org/officeDocument/2006/relationships/image" Target="../media/be0d956df03f05bb1203d513a1a162a6.jpg"/><Relationship Id="rId224" Type="http://schemas.openxmlformats.org/officeDocument/2006/relationships/image" Target="../media/9869f695d7d1f0ae77af17b1c0c29859.jpg"/><Relationship Id="rId225" Type="http://schemas.openxmlformats.org/officeDocument/2006/relationships/image" Target="../media/8ad497626869ae1c51d5b73d3d3c51f6.jpg"/><Relationship Id="rId226" Type="http://schemas.openxmlformats.org/officeDocument/2006/relationships/image" Target="../media/cea21b37691a6f99746d419903bfcf17.jpg"/><Relationship Id="rId227" Type="http://schemas.openxmlformats.org/officeDocument/2006/relationships/image" Target="../media/934d9e6cd2f4ff0460c3c1c276afb429.jpg"/><Relationship Id="rId228" Type="http://schemas.openxmlformats.org/officeDocument/2006/relationships/image" Target="../media/6869c8e60b7213220c8a49c1e0b860c2.jpg"/><Relationship Id="rId229" Type="http://schemas.openxmlformats.org/officeDocument/2006/relationships/image" Target="../media/fb76792070de6cc48ec959c2b94e1b7d.jpg"/><Relationship Id="rId230" Type="http://schemas.openxmlformats.org/officeDocument/2006/relationships/image" Target="../media/782d806111704b9f5a30689f6d362e8e.jpg"/><Relationship Id="rId231" Type="http://schemas.openxmlformats.org/officeDocument/2006/relationships/image" Target="../media/6d5ce3741f087877c8b69ae735716fc9.jpg"/><Relationship Id="rId232" Type="http://schemas.openxmlformats.org/officeDocument/2006/relationships/image" Target="../media/892c3168b2fb5585f73d58f9a0227442.jpg"/><Relationship Id="rId233" Type="http://schemas.openxmlformats.org/officeDocument/2006/relationships/image" Target="../media/e5172268b5b2096e6a6d452a56e891d2.jpg"/><Relationship Id="rId234" Type="http://schemas.openxmlformats.org/officeDocument/2006/relationships/image" Target="../media/35f48987f716168c0783cfce8fa85d1c.jpg"/><Relationship Id="rId235" Type="http://schemas.openxmlformats.org/officeDocument/2006/relationships/image" Target="../media/e7f77cb57b7c4eaeb0707a09528bcb66.jpg"/><Relationship Id="rId236" Type="http://schemas.openxmlformats.org/officeDocument/2006/relationships/image" Target="../media/53d49a421bd8d806c6b7d3bed6ce25bc.jpg"/><Relationship Id="rId237" Type="http://schemas.openxmlformats.org/officeDocument/2006/relationships/image" Target="../media/9cfc75b143106851290194f52dd84dc8.jpg"/><Relationship Id="rId238" Type="http://schemas.openxmlformats.org/officeDocument/2006/relationships/image" Target="../media/305f08c1bade264972deab7116ea52ff.jpg"/><Relationship Id="rId239" Type="http://schemas.openxmlformats.org/officeDocument/2006/relationships/image" Target="../media/5598ae516725d3f959296ebc5bb5ff4b.jpg"/><Relationship Id="rId240" Type="http://schemas.openxmlformats.org/officeDocument/2006/relationships/image" Target="../media/c07f05386aa9c252889c90aa259c8f3c.jpg"/><Relationship Id="rId241" Type="http://schemas.openxmlformats.org/officeDocument/2006/relationships/image" Target="../media/1aa1daa5b87b4c4ccb97a27dc690e151.jpg"/><Relationship Id="rId242" Type="http://schemas.openxmlformats.org/officeDocument/2006/relationships/image" Target="../media/a73b50594b6f7c8b71c4a22f1657405c.jpg"/><Relationship Id="rId243" Type="http://schemas.openxmlformats.org/officeDocument/2006/relationships/image" Target="../media/53acd6b299d4981a82c6c4512a73a6b6.jpg"/><Relationship Id="rId244" Type="http://schemas.openxmlformats.org/officeDocument/2006/relationships/image" Target="../media/3cece67d9bf63ca62bbdb9349a08517b.jpg"/><Relationship Id="rId245" Type="http://schemas.openxmlformats.org/officeDocument/2006/relationships/image" Target="../media/66f9ecf27a83e9d42c1b3605e1ad7adc.jpg"/><Relationship Id="rId246" Type="http://schemas.openxmlformats.org/officeDocument/2006/relationships/image" Target="../media/28018f38ad146cc0c1778fb1c6d950b6.jpg"/><Relationship Id="rId247" Type="http://schemas.openxmlformats.org/officeDocument/2006/relationships/image" Target="../media/1e852cbb5096aacb1598436265fa0307.jpg"/><Relationship Id="rId248" Type="http://schemas.openxmlformats.org/officeDocument/2006/relationships/image" Target="../media/a2128fa15f003c5d6133a22360c47adb.jpg"/><Relationship Id="rId249" Type="http://schemas.openxmlformats.org/officeDocument/2006/relationships/image" Target="../media/0580868a188260f1a3acce67d6be8488.jpg"/><Relationship Id="rId250" Type="http://schemas.openxmlformats.org/officeDocument/2006/relationships/image" Target="../media/08cabbedaca7e40c78932557f9b161af.jpg"/><Relationship Id="rId251" Type="http://schemas.openxmlformats.org/officeDocument/2006/relationships/image" Target="../media/3ea557cb58004b98a5927a21af3f185f.jpg"/><Relationship Id="rId252" Type="http://schemas.openxmlformats.org/officeDocument/2006/relationships/image" Target="../media/33453226d178b3f9ad6980ff20ffdbf4.jpg"/><Relationship Id="rId253" Type="http://schemas.openxmlformats.org/officeDocument/2006/relationships/image" Target="../media/bfb388fbab26585d19a97382ec046b97.jpg"/><Relationship Id="rId254" Type="http://schemas.openxmlformats.org/officeDocument/2006/relationships/image" Target="../media/01fd13863a7555de0cdbab4a85155518.jpg"/><Relationship Id="rId255" Type="http://schemas.openxmlformats.org/officeDocument/2006/relationships/image" Target="../media/a530fc0e8dd65a2246b1dd55f16f379d.jpg"/><Relationship Id="rId256" Type="http://schemas.openxmlformats.org/officeDocument/2006/relationships/image" Target="../media/84050752a66d0f9b817210450856b59e.jpg"/><Relationship Id="rId257" Type="http://schemas.openxmlformats.org/officeDocument/2006/relationships/image" Target="../media/4ce014b6ad79f9eea2787218fb06f26b.jpg"/><Relationship Id="rId258" Type="http://schemas.openxmlformats.org/officeDocument/2006/relationships/image" Target="../media/6cf1dc69157d25828986d8594fe09c20.jpg"/><Relationship Id="rId259" Type="http://schemas.openxmlformats.org/officeDocument/2006/relationships/image" Target="../media/88622203cdf801d1b24cebd383126710.jpg"/><Relationship Id="rId260" Type="http://schemas.openxmlformats.org/officeDocument/2006/relationships/image" Target="../media/62d9be3ceb456476d8039f63c1a815c9.jpg"/><Relationship Id="rId261" Type="http://schemas.openxmlformats.org/officeDocument/2006/relationships/image" Target="../media/ead57d60aff75b226025cbd69f1c9646.jpg"/><Relationship Id="rId262" Type="http://schemas.openxmlformats.org/officeDocument/2006/relationships/image" Target="../media/9eaac077f57758161811ff75ba941edb.jpg"/><Relationship Id="rId263" Type="http://schemas.openxmlformats.org/officeDocument/2006/relationships/image" Target="../media/3a78dbf5e7eb21231b629c54a0acdc90.jpg"/><Relationship Id="rId264" Type="http://schemas.openxmlformats.org/officeDocument/2006/relationships/image" Target="../media/54acdd8c05e170af85d034a9328ceb23.jpg"/><Relationship Id="rId265" Type="http://schemas.openxmlformats.org/officeDocument/2006/relationships/image" Target="../media/f573d75cb2fd6ccf8f52c7c893034ed2.jpg"/><Relationship Id="rId266" Type="http://schemas.openxmlformats.org/officeDocument/2006/relationships/image" Target="../media/932992b767590d16608edf29df28d3f9.jpg"/><Relationship Id="rId267" Type="http://schemas.openxmlformats.org/officeDocument/2006/relationships/image" Target="../media/4467e47f35b4e18a709584ac5a6683cc.jpg"/><Relationship Id="rId268" Type="http://schemas.openxmlformats.org/officeDocument/2006/relationships/image" Target="../media/2f7b35ea01e7aedbd44a5cc61053683a.jpg"/><Relationship Id="rId269" Type="http://schemas.openxmlformats.org/officeDocument/2006/relationships/image" Target="../media/5da9f61bb937cc8310380cb783bb632b.jpg"/><Relationship Id="rId270" Type="http://schemas.openxmlformats.org/officeDocument/2006/relationships/image" Target="../media/6d46a12d8729db1afa89df6f97e9b279.jpg"/><Relationship Id="rId271" Type="http://schemas.openxmlformats.org/officeDocument/2006/relationships/image" Target="../media/29e46580604fa5cc36084de81e3d0385.jpg"/><Relationship Id="rId272" Type="http://schemas.openxmlformats.org/officeDocument/2006/relationships/image" Target="../media/3ae2564b3131fec15a4acc8779a8dc74.jpg"/><Relationship Id="rId273" Type="http://schemas.openxmlformats.org/officeDocument/2006/relationships/image" Target="../media/fe2dc47728988e9ccbe363d7e678676b.jpg"/><Relationship Id="rId274" Type="http://schemas.openxmlformats.org/officeDocument/2006/relationships/image" Target="../media/9418acec68d1b172a0f6bf7b23cf4b42.jpg"/><Relationship Id="rId275" Type="http://schemas.openxmlformats.org/officeDocument/2006/relationships/image" Target="../media/d5795ae32311aec68ad47dd1f87361cb.jpg"/><Relationship Id="rId276" Type="http://schemas.openxmlformats.org/officeDocument/2006/relationships/image" Target="../media/5952e646cbe0dd2a1d5c8d5ef0bbd244.jpg"/><Relationship Id="rId277" Type="http://schemas.openxmlformats.org/officeDocument/2006/relationships/image" Target="../media/3194a88a845ae1c2f0c37b4529326ad3.jpg"/><Relationship Id="rId278" Type="http://schemas.openxmlformats.org/officeDocument/2006/relationships/image" Target="../media/68103f9efd20f61e1fa651c37739a730.jpg"/><Relationship Id="rId279" Type="http://schemas.openxmlformats.org/officeDocument/2006/relationships/image" Target="../media/a98166f9b730d8820f3a42fbc0567be3.jpg"/><Relationship Id="rId280" Type="http://schemas.openxmlformats.org/officeDocument/2006/relationships/image" Target="../media/1037068e21fe32190766e71bdacdab79.jpg"/><Relationship Id="rId281" Type="http://schemas.openxmlformats.org/officeDocument/2006/relationships/image" Target="../media/0820d87a1941a73b59177851c3a97b2f.jpg"/><Relationship Id="rId282" Type="http://schemas.openxmlformats.org/officeDocument/2006/relationships/image" Target="../media/9a68b048591782e7f6d160fe5bf3cd30.jpg"/><Relationship Id="rId283" Type="http://schemas.openxmlformats.org/officeDocument/2006/relationships/image" Target="../media/8a0581c8bd0f7d065d4b8bda3cd17582.jpg"/><Relationship Id="rId284" Type="http://schemas.openxmlformats.org/officeDocument/2006/relationships/image" Target="../media/50fcbea4328810014b39d06e6afa9aeb.jpg"/><Relationship Id="rId285" Type="http://schemas.openxmlformats.org/officeDocument/2006/relationships/image" Target="../media/6d5ce3741f087877c8b69ae735716fc9.jpg"/><Relationship Id="rId286" Type="http://schemas.openxmlformats.org/officeDocument/2006/relationships/image" Target="../media/fe0994e361cad96094906c9a724d65a6.jpg"/><Relationship Id="rId287" Type="http://schemas.openxmlformats.org/officeDocument/2006/relationships/image" Target="../media/f4d394c4a99301fd0edfd1960ca3b0c1.jpg"/><Relationship Id="rId288" Type="http://schemas.openxmlformats.org/officeDocument/2006/relationships/image" Target="../media/b835dc25951cde89f51ddb3380cd0415.jpg"/><Relationship Id="rId289" Type="http://schemas.openxmlformats.org/officeDocument/2006/relationships/image" Target="../media/0448ecdd720151e581163e6c92e7d89d.jpg"/><Relationship Id="rId290" Type="http://schemas.openxmlformats.org/officeDocument/2006/relationships/image" Target="../media/4da3e873f2a5e16455c4b87ba9409aea.jpg"/><Relationship Id="rId291" Type="http://schemas.openxmlformats.org/officeDocument/2006/relationships/image" Target="../media/f4ff596058e239d9427e7021387efddb.jpg"/><Relationship Id="rId292" Type="http://schemas.openxmlformats.org/officeDocument/2006/relationships/image" Target="../media/da8dd9ed527d68bacdf88b63741ae065.jpg"/><Relationship Id="rId293" Type="http://schemas.openxmlformats.org/officeDocument/2006/relationships/image" Target="../media/9745ba10ea1fabdb600792cb8780e9d6.jpg"/><Relationship Id="rId294" Type="http://schemas.openxmlformats.org/officeDocument/2006/relationships/image" Target="../media/f86752d83aaeaac0934b7ab2030953e6.jpg"/><Relationship Id="rId295" Type="http://schemas.openxmlformats.org/officeDocument/2006/relationships/image" Target="../media/cb01c4cd34cd2129b9593e887957a041.jpg"/><Relationship Id="rId296" Type="http://schemas.openxmlformats.org/officeDocument/2006/relationships/image" Target="../media/6531ce143ba37a95ab6a684fb1ef0863.jpg"/><Relationship Id="rId297" Type="http://schemas.openxmlformats.org/officeDocument/2006/relationships/image" Target="../media/4e77d8bd249575008ee6d3082308b025.jpg"/><Relationship Id="rId298" Type="http://schemas.openxmlformats.org/officeDocument/2006/relationships/image" Target="../media/85da6322e0961924a494a34388703f2f.jpg"/><Relationship Id="rId299" Type="http://schemas.openxmlformats.org/officeDocument/2006/relationships/image" Target="../media/35cb6a70e8aec6e79283de153d9a8cf0.jpg"/><Relationship Id="rId300" Type="http://schemas.openxmlformats.org/officeDocument/2006/relationships/image" Target="../media/db821711a345e2669995f9dad5defc16.jpg"/><Relationship Id="rId301" Type="http://schemas.openxmlformats.org/officeDocument/2006/relationships/image" Target="../media/521a2160996604cec9237d55f4d9d6d7.jpg"/><Relationship Id="rId302" Type="http://schemas.openxmlformats.org/officeDocument/2006/relationships/image" Target="../media/86ff2fc42e1ffe588223c41eae548a6e.jpg"/><Relationship Id="rId303" Type="http://schemas.openxmlformats.org/officeDocument/2006/relationships/image" Target="../media/da922386ac79b8992dff1ff0d7ec8485.jpg"/><Relationship Id="rId304" Type="http://schemas.openxmlformats.org/officeDocument/2006/relationships/image" Target="../media/5110c18ead3926ddc1657f5255be2ce9.jpg"/><Relationship Id="rId305" Type="http://schemas.openxmlformats.org/officeDocument/2006/relationships/image" Target="../media/09c681a3b8989a3c2baacc8fd0f84a02.jpg"/><Relationship Id="rId306" Type="http://schemas.openxmlformats.org/officeDocument/2006/relationships/image" Target="../media/642719036bd65355c19accedd284e5b5.jpg"/><Relationship Id="rId307" Type="http://schemas.openxmlformats.org/officeDocument/2006/relationships/image" Target="../media/952be9d1d8515b0bb7577294d4e07f84.jpg"/><Relationship Id="rId308" Type="http://schemas.openxmlformats.org/officeDocument/2006/relationships/image" Target="../media/932ec9859af7dbc4bbe1fcc1471b597d.jpg"/><Relationship Id="rId309" Type="http://schemas.openxmlformats.org/officeDocument/2006/relationships/image" Target="../media/0c2a6cfe8aac8b939203fe4e7dd817ed.jpg"/><Relationship Id="rId310" Type="http://schemas.openxmlformats.org/officeDocument/2006/relationships/image" Target="../media/9cf9b190ccc7d2923f595f25981844e5.jpg"/><Relationship Id="rId311" Type="http://schemas.openxmlformats.org/officeDocument/2006/relationships/image" Target="../media/9993a7066a647a23ad5a61055d7d69ec.jpg"/><Relationship Id="rId312" Type="http://schemas.openxmlformats.org/officeDocument/2006/relationships/image" Target="../media/4897821414a56c83975f9d8a9796be79.jpg"/><Relationship Id="rId313" Type="http://schemas.openxmlformats.org/officeDocument/2006/relationships/image" Target="../media/3cee8e79839599a419e9db15b9b8b359.jpg"/><Relationship Id="rId314" Type="http://schemas.openxmlformats.org/officeDocument/2006/relationships/image" Target="../media/ef5d71f3db86dab5c3c06b8dff297963.jpg"/><Relationship Id="rId315" Type="http://schemas.openxmlformats.org/officeDocument/2006/relationships/image" Target="../media/e5f03d366be516d3d1e2ac8144bc2659.jpg"/><Relationship Id="rId316" Type="http://schemas.openxmlformats.org/officeDocument/2006/relationships/image" Target="../media/e7e6161b6b08166a57894f992759b9c5.jpg"/><Relationship Id="rId317" Type="http://schemas.openxmlformats.org/officeDocument/2006/relationships/image" Target="../media/9e4dd10b6c64249840c983f1b25054ad.jpg"/><Relationship Id="rId318" Type="http://schemas.openxmlformats.org/officeDocument/2006/relationships/image" Target="../media/611766a06e548958a674085923cedcfd.jpg"/><Relationship Id="rId319" Type="http://schemas.openxmlformats.org/officeDocument/2006/relationships/image" Target="../media/c6343c75d006aca9da3cb875f1fac144.jpg"/><Relationship Id="rId320" Type="http://schemas.openxmlformats.org/officeDocument/2006/relationships/image" Target="../media/286066c3b23db0580b7bbf0b04a2db5b.jpg"/><Relationship Id="rId321" Type="http://schemas.openxmlformats.org/officeDocument/2006/relationships/image" Target="../media/5049a8e3af6901f85966c55f877111d3.jpg"/><Relationship Id="rId322" Type="http://schemas.openxmlformats.org/officeDocument/2006/relationships/image" Target="../media/56cf579a3a574a2f67d171891a63a9f0.jpg"/><Relationship Id="rId323" Type="http://schemas.openxmlformats.org/officeDocument/2006/relationships/image" Target="../media/ed0421f0da8cc812198db6a522e1b6be.jpg"/><Relationship Id="rId324" Type="http://schemas.openxmlformats.org/officeDocument/2006/relationships/image" Target="../media/0ebc2c22a457f33cd9a3c5ba039a0d30.jpg"/><Relationship Id="rId325" Type="http://schemas.openxmlformats.org/officeDocument/2006/relationships/image" Target="../media/802eb7a37ddada902f2ce5c3fcb4681f.jpg"/><Relationship Id="rId326" Type="http://schemas.openxmlformats.org/officeDocument/2006/relationships/image" Target="../media/b04e076bbab80e29f2723fb811d421b4.jpg"/><Relationship Id="rId327" Type="http://schemas.openxmlformats.org/officeDocument/2006/relationships/image" Target="../media/9c4f6fb68a6c18822a0e1d96c27bb2b4.jpg"/><Relationship Id="rId328" Type="http://schemas.openxmlformats.org/officeDocument/2006/relationships/image" Target="../media/78b6df362b6846263dcba0d8c61cedda.jpg"/><Relationship Id="rId329" Type="http://schemas.openxmlformats.org/officeDocument/2006/relationships/image" Target="../media/48fb00bd59b6121a9bd2c5fce85b1814.jpg"/><Relationship Id="rId330" Type="http://schemas.openxmlformats.org/officeDocument/2006/relationships/image" Target="../media/a38db8865870660cf467afb1dd956ebe.jpg"/><Relationship Id="rId331" Type="http://schemas.openxmlformats.org/officeDocument/2006/relationships/image" Target="../media/9bf983f4d3d86420f009cdd279fd5560.jpg"/><Relationship Id="rId332" Type="http://schemas.openxmlformats.org/officeDocument/2006/relationships/image" Target="../media/0d881266664dc576b66a84f252c1ff1e.jpg"/><Relationship Id="rId333" Type="http://schemas.openxmlformats.org/officeDocument/2006/relationships/image" Target="../media/4739986130e00451404e4fc4c205c759.jpg"/><Relationship Id="rId334" Type="http://schemas.openxmlformats.org/officeDocument/2006/relationships/image" Target="../media/23f4e5b771e5608c55e7e3484e8db9b8.jpg"/><Relationship Id="rId335" Type="http://schemas.openxmlformats.org/officeDocument/2006/relationships/image" Target="../media/87aa72cd01b37ab0b0a19c614dadc2f6.jpg"/><Relationship Id="rId336" Type="http://schemas.openxmlformats.org/officeDocument/2006/relationships/image" Target="../media/4f62525af4b84662b5db05c49b98731c.jpg"/><Relationship Id="rId337" Type="http://schemas.openxmlformats.org/officeDocument/2006/relationships/image" Target="../media/18ce4f8fa526dce1ca3f263acb4f1559.jpg"/><Relationship Id="rId338" Type="http://schemas.openxmlformats.org/officeDocument/2006/relationships/image" Target="../media/2cd2fbaa102969cc90cb1e421dbe98a7.jpg"/><Relationship Id="rId339" Type="http://schemas.openxmlformats.org/officeDocument/2006/relationships/image" Target="../media/62b42eef333a32f92f13a37d14b41e7b.jpg"/><Relationship Id="rId340" Type="http://schemas.openxmlformats.org/officeDocument/2006/relationships/image" Target="../media/4c061b4408cf7c669f703e1c39458a70.jpg"/><Relationship Id="rId341" Type="http://schemas.openxmlformats.org/officeDocument/2006/relationships/image" Target="../media/e0f03866918571b8fa657baf4aeec41b.jpg"/><Relationship Id="rId342" Type="http://schemas.openxmlformats.org/officeDocument/2006/relationships/image" Target="../media/62a417203fee18786c191f3f1e3fc109.jpg"/><Relationship Id="rId343" Type="http://schemas.openxmlformats.org/officeDocument/2006/relationships/image" Target="../media/4dbaa6704f444ecc0e904484ddb7d8c6.jpg"/><Relationship Id="rId344" Type="http://schemas.openxmlformats.org/officeDocument/2006/relationships/image" Target="../media/deb8df2f3b9e04e550fe80842397fcb0.jpg"/><Relationship Id="rId345" Type="http://schemas.openxmlformats.org/officeDocument/2006/relationships/image" Target="../media/43f2bf3c8773deae9f11afdc8617d915.jpg"/><Relationship Id="rId346" Type="http://schemas.openxmlformats.org/officeDocument/2006/relationships/image" Target="../media/f5099ecc1c61e8a78ef2cbe500cf7cfd.jpg"/><Relationship Id="rId347" Type="http://schemas.openxmlformats.org/officeDocument/2006/relationships/image" Target="../media/0b44fbda4beff37e5acd51265682e4d8.jpg"/><Relationship Id="rId348" Type="http://schemas.openxmlformats.org/officeDocument/2006/relationships/image" Target="../media/da97b3400af6e4f45e026fbed0cc7b5d.jpg"/><Relationship Id="rId349" Type="http://schemas.openxmlformats.org/officeDocument/2006/relationships/image" Target="../media/be26eea282197f79093b16f2357c3b58.jpg"/><Relationship Id="rId350" Type="http://schemas.openxmlformats.org/officeDocument/2006/relationships/image" Target="../media/14ac932a7b0727829ab41ce52365b4e7.jpg"/><Relationship Id="rId351" Type="http://schemas.openxmlformats.org/officeDocument/2006/relationships/image" Target="../media/36ed31afebf0e01cb9b30038b794ef92.jpg"/><Relationship Id="rId352" Type="http://schemas.openxmlformats.org/officeDocument/2006/relationships/image" Target="../media/998a35b3fdae58986bee37b9d2cdace8.jpg"/><Relationship Id="rId353" Type="http://schemas.openxmlformats.org/officeDocument/2006/relationships/image" Target="../media/146d8b1ef331fc7f4c3363956f882e0a.jpg"/><Relationship Id="rId354" Type="http://schemas.openxmlformats.org/officeDocument/2006/relationships/image" Target="../media/5ed36d3a8d3f724c742a0aaebc45d2bb.jpg"/><Relationship Id="rId355" Type="http://schemas.openxmlformats.org/officeDocument/2006/relationships/image" Target="../media/5c3c76ce64a30d0fe9f2079ba65abee4.jpg"/><Relationship Id="rId356" Type="http://schemas.openxmlformats.org/officeDocument/2006/relationships/image" Target="../media/71c7fa8300c72553c4d275fff6264eee.jpg"/><Relationship Id="rId357" Type="http://schemas.openxmlformats.org/officeDocument/2006/relationships/image" Target="../media/761833393e4c26c49479e35cd6fe4840.jpg"/><Relationship Id="rId358" Type="http://schemas.openxmlformats.org/officeDocument/2006/relationships/image" Target="../media/18cf475a4f2ec1e6202cc593efc91950.jpg"/><Relationship Id="rId359" Type="http://schemas.openxmlformats.org/officeDocument/2006/relationships/image" Target="../media/6bc44d74b14f0807b0455c16a7e4e9a1.jpg"/><Relationship Id="rId360" Type="http://schemas.openxmlformats.org/officeDocument/2006/relationships/image" Target="../media/57d2d4349eaf092fce2430b0d5f3c7de.jpg"/><Relationship Id="rId361" Type="http://schemas.openxmlformats.org/officeDocument/2006/relationships/image" Target="../media/741143ec220d5b656df546ff0aa67165.jpg"/><Relationship Id="rId362" Type="http://schemas.openxmlformats.org/officeDocument/2006/relationships/image" Target="../media/220db226b49197b448b17735a2fd2145.jpg"/><Relationship Id="rId363" Type="http://schemas.openxmlformats.org/officeDocument/2006/relationships/image" Target="../media/14b61124e14bbba848fcf9c7121cf100.jpg"/><Relationship Id="rId364" Type="http://schemas.openxmlformats.org/officeDocument/2006/relationships/image" Target="../media/9cd3d8e855e0d634ef06c60f7483f177.jpg"/><Relationship Id="rId365" Type="http://schemas.openxmlformats.org/officeDocument/2006/relationships/image" Target="../media/783dcbd65ad6c7997fe834c302eec3f4.jpg"/><Relationship Id="rId366" Type="http://schemas.openxmlformats.org/officeDocument/2006/relationships/image" Target="../media/dec437e5eb971025f2f7b89ff9a12bfd.jpg"/><Relationship Id="rId367" Type="http://schemas.openxmlformats.org/officeDocument/2006/relationships/image" Target="../media/5ed62837a524e94d945f670ccb2b197f.jpg"/><Relationship Id="rId368" Type="http://schemas.openxmlformats.org/officeDocument/2006/relationships/image" Target="../media/13f0ee93081714b5d80067938ded7b9b.jpg"/><Relationship Id="rId369" Type="http://schemas.openxmlformats.org/officeDocument/2006/relationships/image" Target="../media/34c0d431ab0adad45536d18d56f9531d.jpg"/><Relationship Id="rId370" Type="http://schemas.openxmlformats.org/officeDocument/2006/relationships/image" Target="../media/c783d30b434357708367203cdf2a280f.jpg"/><Relationship Id="rId371" Type="http://schemas.openxmlformats.org/officeDocument/2006/relationships/image" Target="../media/14eb54cd33b1aa7f8dd741b444f5599c.jpg"/><Relationship Id="rId372" Type="http://schemas.openxmlformats.org/officeDocument/2006/relationships/image" Target="../media/034989337c7dea0222659e856c7c3eb0.jpg"/><Relationship Id="rId373" Type="http://schemas.openxmlformats.org/officeDocument/2006/relationships/image" Target="../media/c0cf0ea9356a2cbd9eb3873b039ca556.jpg"/><Relationship Id="rId374" Type="http://schemas.openxmlformats.org/officeDocument/2006/relationships/image" Target="../media/3cdecdc8780e330c1e672d27c8d9df36.jpg"/><Relationship Id="rId375" Type="http://schemas.openxmlformats.org/officeDocument/2006/relationships/image" Target="../media/d76913efaedae51f7e274bd85c808cba.jpg"/><Relationship Id="rId376" Type="http://schemas.openxmlformats.org/officeDocument/2006/relationships/image" Target="../media/71df3025f8a4277c6838f5a69e36ac74.jpg"/><Relationship Id="rId377" Type="http://schemas.openxmlformats.org/officeDocument/2006/relationships/image" Target="../media/90251b25479517ef826f32c41c059c96.jpg"/><Relationship Id="rId378" Type="http://schemas.openxmlformats.org/officeDocument/2006/relationships/image" Target="../media/066059d7324d448fb1e5a84043ebde6d.jpg"/><Relationship Id="rId379" Type="http://schemas.openxmlformats.org/officeDocument/2006/relationships/image" Target="../media/26b073ad14d931cc9122dca0ebfba694.jpg"/><Relationship Id="rId380" Type="http://schemas.openxmlformats.org/officeDocument/2006/relationships/image" Target="../media/44074bcec873e6e6dea73c0b87491af2.jpg"/><Relationship Id="rId381" Type="http://schemas.openxmlformats.org/officeDocument/2006/relationships/image" Target="../media/6fa585ed542c7c111bdd07e3800e0840.jpg"/><Relationship Id="rId382" Type="http://schemas.openxmlformats.org/officeDocument/2006/relationships/image" Target="../media/daca10daf7aa06310e250f8ea9a63a6b.jpg"/><Relationship Id="rId383" Type="http://schemas.openxmlformats.org/officeDocument/2006/relationships/image" Target="../media/30251798b0dca1b6518cd6ca91e8b856.jpg"/><Relationship Id="rId384" Type="http://schemas.openxmlformats.org/officeDocument/2006/relationships/image" Target="../media/b031ae306210ae5e806e9f047653ba30.jpg"/><Relationship Id="rId385" Type="http://schemas.openxmlformats.org/officeDocument/2006/relationships/image" Target="../media/b85afecdb5f271f248f26d3c07ebd682.jpg"/><Relationship Id="rId386" Type="http://schemas.openxmlformats.org/officeDocument/2006/relationships/image" Target="../media/bd23e0b63680c93bc21136c687b84541.jpg"/><Relationship Id="rId387" Type="http://schemas.openxmlformats.org/officeDocument/2006/relationships/image" Target="../media/c97dc4d2ed4af2a7de4d9cf2415af0cd.jpg"/><Relationship Id="rId388" Type="http://schemas.openxmlformats.org/officeDocument/2006/relationships/image" Target="../media/465b165d385fdb25c3f6120b1babc708.jpg"/><Relationship Id="rId389" Type="http://schemas.openxmlformats.org/officeDocument/2006/relationships/image" Target="../media/954829690ece614e90e0bdb86f402910.jpg"/><Relationship Id="rId390" Type="http://schemas.openxmlformats.org/officeDocument/2006/relationships/image" Target="../media/f3a7f73898457491ef6f75dd9b26310f.jpg"/><Relationship Id="rId391" Type="http://schemas.openxmlformats.org/officeDocument/2006/relationships/image" Target="../media/a8021350b9384254012c1ff6da5b76dc.jpg"/><Relationship Id="rId392" Type="http://schemas.openxmlformats.org/officeDocument/2006/relationships/image" Target="../media/8920575f0f62c09710233da16213ac72.jpg"/><Relationship Id="rId393" Type="http://schemas.openxmlformats.org/officeDocument/2006/relationships/image" Target="../media/bb2f82d91c38839ef5e01865815d90a3.jpg"/><Relationship Id="rId394" Type="http://schemas.openxmlformats.org/officeDocument/2006/relationships/image" Target="../media/52994441b2b1679a4fb3195d595d8d07.jpg"/><Relationship Id="rId395" Type="http://schemas.openxmlformats.org/officeDocument/2006/relationships/image" Target="../media/c070d9bc4b4345f0729ce3c8542463ee.jpg"/><Relationship Id="rId396" Type="http://schemas.openxmlformats.org/officeDocument/2006/relationships/image" Target="../media/6e2ebcb7cad0f83e8637d4b1fe79350f.jpg"/><Relationship Id="rId397" Type="http://schemas.openxmlformats.org/officeDocument/2006/relationships/image" Target="../media/8b1e53fed7e83d82b6e905ebf7cd8598.jpg"/><Relationship Id="rId398" Type="http://schemas.openxmlformats.org/officeDocument/2006/relationships/image" Target="../media/d7c5cfa258d5e419f998bc621f5762b7.jpg"/><Relationship Id="rId399" Type="http://schemas.openxmlformats.org/officeDocument/2006/relationships/image" Target="../media/eacbdad4583381bd8f78d14d1d88327b.jpg"/><Relationship Id="rId400" Type="http://schemas.openxmlformats.org/officeDocument/2006/relationships/image" Target="../media/7336a6c3903ddfcd0711d946704dc871.jpg"/><Relationship Id="rId401" Type="http://schemas.openxmlformats.org/officeDocument/2006/relationships/image" Target="../media/53d931b023a263b47a424e3d8ede4b77.jpg"/><Relationship Id="rId402" Type="http://schemas.openxmlformats.org/officeDocument/2006/relationships/image" Target="../media/19febf65cdc7777983ee75560113ddb6.jpg"/><Relationship Id="rId403" Type="http://schemas.openxmlformats.org/officeDocument/2006/relationships/image" Target="../media/cbb7a0771a679e960f5332611e7a2518.jpg"/><Relationship Id="rId404" Type="http://schemas.openxmlformats.org/officeDocument/2006/relationships/image" Target="../media/fdecf5f2711dc8d105312157a2b98a44.jpg"/><Relationship Id="rId405" Type="http://schemas.openxmlformats.org/officeDocument/2006/relationships/image" Target="../media/c5aec1c837953898d6ac38fd82058467.jpg"/><Relationship Id="rId406" Type="http://schemas.openxmlformats.org/officeDocument/2006/relationships/image" Target="../media/f0ebd05e198d7c903fa76e3f04cad253.jpg"/><Relationship Id="rId407" Type="http://schemas.openxmlformats.org/officeDocument/2006/relationships/image" Target="../media/1324ab0011ed022fbf61a1e187ad4e05.jpg"/><Relationship Id="rId408" Type="http://schemas.openxmlformats.org/officeDocument/2006/relationships/image" Target="../media/d02bd93a46fa94cffb24fe8f30a6869b.jpg"/><Relationship Id="rId409" Type="http://schemas.openxmlformats.org/officeDocument/2006/relationships/image" Target="../media/2da6e12a238f2a8fac34bfab0cb4aab8.jpg"/><Relationship Id="rId410" Type="http://schemas.openxmlformats.org/officeDocument/2006/relationships/image" Target="../media/152f705d0011d6046ed34875cde71721.jpg"/><Relationship Id="rId411" Type="http://schemas.openxmlformats.org/officeDocument/2006/relationships/image" Target="../media/989ec2ed0ee64f092d38ebdfd65c4519.jpg"/><Relationship Id="rId412" Type="http://schemas.openxmlformats.org/officeDocument/2006/relationships/image" Target="../media/37c491e0b294497b28035620fbe1aa85.jpg"/><Relationship Id="rId413" Type="http://schemas.openxmlformats.org/officeDocument/2006/relationships/image" Target="../media/5d0e2370848dff42a906bb3ed5f7c67c.jpg"/><Relationship Id="rId414" Type="http://schemas.openxmlformats.org/officeDocument/2006/relationships/image" Target="../media/a2bcf05855838844ebde49df6a84dd30.jpg"/><Relationship Id="rId415" Type="http://schemas.openxmlformats.org/officeDocument/2006/relationships/image" Target="../media/e79f30dab74c9642c5afc34075b20038.jpg"/><Relationship Id="rId416" Type="http://schemas.openxmlformats.org/officeDocument/2006/relationships/image" Target="../media/6d5ce3741f087877c8b69ae735716fc9.jpg"/><Relationship Id="rId417" Type="http://schemas.openxmlformats.org/officeDocument/2006/relationships/image" Target="../media/6d5ce3741f087877c8b69ae735716fc9.jpg"/><Relationship Id="rId418" Type="http://schemas.openxmlformats.org/officeDocument/2006/relationships/image" Target="../media/f1ff51aba2c8bca36b7076c9fda2e8bc.jpg"/><Relationship Id="rId419" Type="http://schemas.openxmlformats.org/officeDocument/2006/relationships/image" Target="../media/7d0c3bd8e467ccfdc444c47537d6ab15.jpg"/><Relationship Id="rId420" Type="http://schemas.openxmlformats.org/officeDocument/2006/relationships/image" Target="../media/a0ba30ae9893ca28c26ebbc4da544b8b.jpg"/><Relationship Id="rId421" Type="http://schemas.openxmlformats.org/officeDocument/2006/relationships/image" Target="../media/4d85a4d9768c1311fc86ce2960328123.jpg"/><Relationship Id="rId422" Type="http://schemas.openxmlformats.org/officeDocument/2006/relationships/image" Target="../media/dfd2bca602b0e0962a117d26cbc5d7c4.jpg"/><Relationship Id="rId423" Type="http://schemas.openxmlformats.org/officeDocument/2006/relationships/image" Target="../media/87b4ed19d761b404f2f7dfa3e491d7ac.jpg"/><Relationship Id="rId424" Type="http://schemas.openxmlformats.org/officeDocument/2006/relationships/image" Target="../media/144f00c2f3d2cb8cf480b4827d9d2ed0.jpg"/><Relationship Id="rId425" Type="http://schemas.openxmlformats.org/officeDocument/2006/relationships/image" Target="../media/162643923353413cd999e8db46db2efa.jpg"/><Relationship Id="rId426" Type="http://schemas.openxmlformats.org/officeDocument/2006/relationships/image" Target="../media/4274252c02a1db3431d8794d5ac676e6.jpg"/><Relationship Id="rId427" Type="http://schemas.openxmlformats.org/officeDocument/2006/relationships/image" Target="../media/ef575957aea8ad75bf8fa7fd1c18e38a.jpg"/><Relationship Id="rId428" Type="http://schemas.openxmlformats.org/officeDocument/2006/relationships/image" Target="../media/b8e652fe97d4ccb0af8158fa36d4d414.jpg"/><Relationship Id="rId429" Type="http://schemas.openxmlformats.org/officeDocument/2006/relationships/image" Target="../media/7309280c91f8dce24ca920eabaecea82.jpg"/><Relationship Id="rId430" Type="http://schemas.openxmlformats.org/officeDocument/2006/relationships/image" Target="../media/46c099f0cc0433141ffa0d17f3cb43d2.jpg"/><Relationship Id="rId431" Type="http://schemas.openxmlformats.org/officeDocument/2006/relationships/image" Target="../media/986ae22c0a2fad522ec59d78ce9abade.jpg"/><Relationship Id="rId432" Type="http://schemas.openxmlformats.org/officeDocument/2006/relationships/image" Target="../media/4b5641a90427ecb2744b583292fbd1f6.jpg"/><Relationship Id="rId433" Type="http://schemas.openxmlformats.org/officeDocument/2006/relationships/image" Target="../media/68cc0c2f36549c73f741e086891362cc.jpg"/><Relationship Id="rId434" Type="http://schemas.openxmlformats.org/officeDocument/2006/relationships/image" Target="../media/288d871f2f7d85478f7728f33b3bd7d5.jpg"/><Relationship Id="rId435" Type="http://schemas.openxmlformats.org/officeDocument/2006/relationships/image" Target="../media/90acb9ce7716f8ee3fab4f5b564f43ec.jpg"/><Relationship Id="rId436" Type="http://schemas.openxmlformats.org/officeDocument/2006/relationships/image" Target="../media/2e7191dc7a708cd89028f1f5c0d5ecdd.jpg"/><Relationship Id="rId437" Type="http://schemas.openxmlformats.org/officeDocument/2006/relationships/image" Target="../media/d2f6753dffe75c39e0c4faf78717135f.jpg"/><Relationship Id="rId438" Type="http://schemas.openxmlformats.org/officeDocument/2006/relationships/image" Target="../media/c84dfb6fb4c2b09d4cdaf644e2f1f56d.jpg"/><Relationship Id="rId439" Type="http://schemas.openxmlformats.org/officeDocument/2006/relationships/image" Target="../media/0ce88dc08efb217f82d8f898a883130a.jpg"/><Relationship Id="rId440" Type="http://schemas.openxmlformats.org/officeDocument/2006/relationships/image" Target="../media/818f46f449d583bfd3b14a0ad665c826.jpg"/><Relationship Id="rId441" Type="http://schemas.openxmlformats.org/officeDocument/2006/relationships/image" Target="../media/30cd0da094c586a01f7ac51c6a7754d8.jpg"/><Relationship Id="rId442" Type="http://schemas.openxmlformats.org/officeDocument/2006/relationships/image" Target="../media/de37534dd68e3f597908e582235759fa.jpg"/><Relationship Id="rId443" Type="http://schemas.openxmlformats.org/officeDocument/2006/relationships/image" Target="../media/e2267e8ac8a1303015df3dd858475d37.jpg"/><Relationship Id="rId444" Type="http://schemas.openxmlformats.org/officeDocument/2006/relationships/image" Target="../media/8ca68cb92175eaf8499722eb51f8dd6d.jpg"/><Relationship Id="rId445" Type="http://schemas.openxmlformats.org/officeDocument/2006/relationships/image" Target="../media/e20a280a6a63460bb1e5ca1df7995c2b.jpg"/><Relationship Id="rId446" Type="http://schemas.openxmlformats.org/officeDocument/2006/relationships/image" Target="../media/f8d513727d99a6f591d28d43fcebd270.jpg"/><Relationship Id="rId447" Type="http://schemas.openxmlformats.org/officeDocument/2006/relationships/image" Target="../media/4785f129b774f2e335dcf098e68a4ec7.jpg"/><Relationship Id="rId448" Type="http://schemas.openxmlformats.org/officeDocument/2006/relationships/image" Target="../media/736f454719e7f4950a862d692793243b.jpg"/><Relationship Id="rId449" Type="http://schemas.openxmlformats.org/officeDocument/2006/relationships/image" Target="../media/1e02df4955f4b5a9f01b4661fe2fd667.jpg"/><Relationship Id="rId450" Type="http://schemas.openxmlformats.org/officeDocument/2006/relationships/image" Target="../media/6e42c1d58e47c947adc917561f91f919.jpg"/><Relationship Id="rId451" Type="http://schemas.openxmlformats.org/officeDocument/2006/relationships/image" Target="../media/b0734a5cd5e68f52101988fd8f1c9ed7.jpg"/><Relationship Id="rId452" Type="http://schemas.openxmlformats.org/officeDocument/2006/relationships/image" Target="../media/acfa56890f7dd6431869033a773638e4.jpg"/><Relationship Id="rId453" Type="http://schemas.openxmlformats.org/officeDocument/2006/relationships/image" Target="../media/238102b8e286e3dedb2fb4efe0725676.jpg"/><Relationship Id="rId454" Type="http://schemas.openxmlformats.org/officeDocument/2006/relationships/image" Target="../media/eb37f96dfb79f627e9b243ef12b02e76.jpg"/><Relationship Id="rId455" Type="http://schemas.openxmlformats.org/officeDocument/2006/relationships/image" Target="../media/712a8911c86c3a8f699d74f1791c80cb.jpg"/><Relationship Id="rId456" Type="http://schemas.openxmlformats.org/officeDocument/2006/relationships/image" Target="../media/244fd799ddd441fd4daacb2b70d8944a.jpg"/><Relationship Id="rId457" Type="http://schemas.openxmlformats.org/officeDocument/2006/relationships/image" Target="../media/486d47d4ac7ae3bb352ce6a742b0f637.jpg"/><Relationship Id="rId458" Type="http://schemas.openxmlformats.org/officeDocument/2006/relationships/image" Target="../media/d53873242301427daac48e8b82042ca3.jpg"/><Relationship Id="rId459" Type="http://schemas.openxmlformats.org/officeDocument/2006/relationships/image" Target="../media/1d71417dab93f5959097980a4bc74338.jpg"/><Relationship Id="rId460" Type="http://schemas.openxmlformats.org/officeDocument/2006/relationships/image" Target="../media/0a1284da910c49d491c1fde0a37e626d.jpg"/><Relationship Id="rId461" Type="http://schemas.openxmlformats.org/officeDocument/2006/relationships/image" Target="../media/9c162bf4e032f89ef99d4312b6a77192.jpg"/><Relationship Id="rId462" Type="http://schemas.openxmlformats.org/officeDocument/2006/relationships/image" Target="../media/74caacc19158c52c7a60f0824db45132.jpg"/><Relationship Id="rId463" Type="http://schemas.openxmlformats.org/officeDocument/2006/relationships/image" Target="../media/12475eecb8e5c214b3b5a237b348948c.jpg"/><Relationship Id="rId464" Type="http://schemas.openxmlformats.org/officeDocument/2006/relationships/image" Target="../media/2722d759696e37024825c48eac34477a.jpg"/><Relationship Id="rId465" Type="http://schemas.openxmlformats.org/officeDocument/2006/relationships/image" Target="../media/85f6ddc758af92dfee6593b8a0962e4f.jpg"/><Relationship Id="rId466" Type="http://schemas.openxmlformats.org/officeDocument/2006/relationships/image" Target="../media/41fb3f2ffc99e8b380f37f042de17dc1.jpg"/><Relationship Id="rId467" Type="http://schemas.openxmlformats.org/officeDocument/2006/relationships/image" Target="../media/18f373858bb3d744a2941f7ff5dc699a.jpg"/><Relationship Id="rId468" Type="http://schemas.openxmlformats.org/officeDocument/2006/relationships/image" Target="../media/4ed6fdc021c3dde7427645a0d81a1f70.jpg"/><Relationship Id="rId469" Type="http://schemas.openxmlformats.org/officeDocument/2006/relationships/image" Target="../media/6f7df7d138c512971cb9a4edcc87cf14.jpg"/><Relationship Id="rId470" Type="http://schemas.openxmlformats.org/officeDocument/2006/relationships/image" Target="../media/031653c6e5eaf7690c90f1a113684e4a.jpg"/><Relationship Id="rId471" Type="http://schemas.openxmlformats.org/officeDocument/2006/relationships/image" Target="../media/655016784602938dc1ed741e6b1bb3be.jpg"/><Relationship Id="rId472" Type="http://schemas.openxmlformats.org/officeDocument/2006/relationships/image" Target="../media/fb044204d520e616a9b4adb2a0bdf472.jpg"/><Relationship Id="rId473" Type="http://schemas.openxmlformats.org/officeDocument/2006/relationships/image" Target="../media/230e84e22f7ce2205e7caf8002798cad.jpg"/><Relationship Id="rId474" Type="http://schemas.openxmlformats.org/officeDocument/2006/relationships/image" Target="../media/374390b9906714755101dd2c3ebc0423.jpg"/><Relationship Id="rId475" Type="http://schemas.openxmlformats.org/officeDocument/2006/relationships/image" Target="../media/ecaa69ece6cb06499fa9170ef9ed00ea.jpg"/><Relationship Id="rId476" Type="http://schemas.openxmlformats.org/officeDocument/2006/relationships/image" Target="../media/601cfd5f9a99169322d4c11838e7bcee.jpg"/><Relationship Id="rId477" Type="http://schemas.openxmlformats.org/officeDocument/2006/relationships/image" Target="../media/31b444d454d08206149ee3c4eedc2e9d.jpg"/><Relationship Id="rId478" Type="http://schemas.openxmlformats.org/officeDocument/2006/relationships/image" Target="../media/e717c432026c8b47f4815f3e841635fe.jpg"/><Relationship Id="rId479" Type="http://schemas.openxmlformats.org/officeDocument/2006/relationships/image" Target="../media/10aec439a4c87d82925563cde0fa272d.jpg"/><Relationship Id="rId480" Type="http://schemas.openxmlformats.org/officeDocument/2006/relationships/image" Target="../media/fd2bddc24ac07ea0d616c87d70c3aa7d.jpg"/><Relationship Id="rId481" Type="http://schemas.openxmlformats.org/officeDocument/2006/relationships/image" Target="../media/a92a008402c03da9707fb87d2ffdb50a.jpg"/><Relationship Id="rId482" Type="http://schemas.openxmlformats.org/officeDocument/2006/relationships/image" Target="../media/b0af42a3927e1df4423a9a14d62ab3be.jpg"/><Relationship Id="rId483" Type="http://schemas.openxmlformats.org/officeDocument/2006/relationships/image" Target="../media/12bdc64b131a4b0109c7789f101c5270.jpg"/><Relationship Id="rId484" Type="http://schemas.openxmlformats.org/officeDocument/2006/relationships/image" Target="../media/b11bbdf1ff4bb0034afc07905e35d0ec.jpg"/><Relationship Id="rId485" Type="http://schemas.openxmlformats.org/officeDocument/2006/relationships/image" Target="../media/3d1744a0b36a53647a58f691e5c7faa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142875</xdr:rowOff>
    </xdr:from>
    <xdr:ext cx="647700" cy="43815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76200</xdr:rowOff>
    </xdr:from>
    <xdr:ext cx="647700" cy="5715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47625</xdr:rowOff>
    </xdr:from>
    <xdr:ext cx="647700" cy="638175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219075</xdr:rowOff>
    </xdr:from>
    <xdr:ext cx="647700" cy="28575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95250</xdr:rowOff>
    </xdr:from>
    <xdr:ext cx="647700" cy="5429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95250</xdr:rowOff>
    </xdr:from>
    <xdr:ext cx="647700" cy="542925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85725</xdr:rowOff>
    </xdr:from>
    <xdr:ext cx="647700" cy="55245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161925</xdr:rowOff>
    </xdr:from>
    <xdr:ext cx="647700" cy="409575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285750</xdr:rowOff>
    </xdr:from>
    <xdr:ext cx="647700" cy="1524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285750</xdr:rowOff>
    </xdr:from>
    <xdr:ext cx="647700" cy="1524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285750</xdr:rowOff>
    </xdr:from>
    <xdr:ext cx="647700" cy="1524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285750</xdr:rowOff>
    </xdr:from>
    <xdr:ext cx="647700" cy="1524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5" name="photo_221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6" name="photo_222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7" name="photo_223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8" name="photo_224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9" name="photo_225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20" name="photo_226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1" name="photo_227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2" name="photo_228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3" name="photo_229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4" name="photo_230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5" name="photo_231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6" name="photo_232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7" name="photo_233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8" name="photo_234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9" name="photo_235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30" name="photo_236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1" name="photo_237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2" name="photo_238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3" name="photo_239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4" name="photo_240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5" name="photo_241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6" name="photo_242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7" name="photo_243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8" name="photo_244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9" name="photo_245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40" name="photo_246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1" name="photo_247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2" name="photo_248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3" name="photo_249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4" name="photo_250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5" name="photo_251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6" name="photo_252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7" name="photo_253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8" name="photo_254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9" name="photo_255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50" name="photo_256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1" name="photo_257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2" name="photo_258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3" name="photo_259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4" name="photo_260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5" name="photo_261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6" name="photo_262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7" name="photo_263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8" name="photo_264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9" name="photo_265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60" name="photo_266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1" name="photo_267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2" name="photo_268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3" name="photo_269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4" name="photo_270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5" name="photo_271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6" name="photo_272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7" name="photo_273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8" name="photo_274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9" name="photo_275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70" name="photo_276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1" name="photo_277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2" name="photo_278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3" name="photo_279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4" name="photo_280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5" name="photo_281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6" name="photo_282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7" name="photo_283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8" name="photo_284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9" name="photo_285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80" name="photo_286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81" name="photo_287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2" name="photo_288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3" name="photo_289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4" name="photo_290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5" name="photo_291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180975</xdr:rowOff>
    </xdr:from>
    <xdr:ext cx="647700" cy="371475"/>
    <xdr:pic>
      <xdr:nvPicPr>
        <xdr:cNvPr id="286" name="photo_292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7" name="photo_293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8" name="photo_294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9" name="photo_295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90" name="photo_296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91" name="photo_297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2" name="photo_298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3" name="photo_299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4" name="photo_300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5" name="photo_301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6" name="photo_302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7" name="photo_303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8" name="photo_304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9" name="photo_305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300" name="photo_306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301" name="photo_307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2" name="photo_308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3" name="photo_309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4" name="photo_310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5" name="photo_311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6" name="photo_312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180975</xdr:rowOff>
    </xdr:from>
    <xdr:ext cx="647700" cy="371475"/>
    <xdr:pic>
      <xdr:nvPicPr>
        <xdr:cNvPr id="307" name="photo_313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8" name="photo_314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9" name="photo_315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38100</xdr:rowOff>
    </xdr:from>
    <xdr:ext cx="647700" cy="647700"/>
    <xdr:pic>
      <xdr:nvPicPr>
        <xdr:cNvPr id="310" name="photo_316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11" name="photo_317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2" name="photo_318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3" name="photo_319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4" name="photo_320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5" name="photo_321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6" name="photo_322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7" name="photo_323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85725</xdr:rowOff>
    </xdr:from>
    <xdr:ext cx="647700" cy="561975"/>
    <xdr:pic>
      <xdr:nvPicPr>
        <xdr:cNvPr id="318" name="photo_324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85725</xdr:rowOff>
    </xdr:from>
    <xdr:ext cx="647700" cy="552450"/>
    <xdr:pic>
      <xdr:nvPicPr>
        <xdr:cNvPr id="319" name="photo_325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95250</xdr:rowOff>
    </xdr:from>
    <xdr:ext cx="647700" cy="542925"/>
    <xdr:pic>
      <xdr:nvPicPr>
        <xdr:cNvPr id="320" name="photo_326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76200</xdr:colOff>
      <xdr:row>326</xdr:row>
      <xdr:rowOff>38100</xdr:rowOff>
    </xdr:from>
    <xdr:ext cx="628650" cy="647700"/>
    <xdr:pic>
      <xdr:nvPicPr>
        <xdr:cNvPr id="321" name="photo_327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2" name="photo_328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85725</xdr:rowOff>
    </xdr:from>
    <xdr:ext cx="647700" cy="552450"/>
    <xdr:pic>
      <xdr:nvPicPr>
        <xdr:cNvPr id="323" name="photo_329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4" name="photo_330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5" name="photo_331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6" name="photo_332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7" name="photo_333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8" name="photo_334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133350</xdr:rowOff>
    </xdr:from>
    <xdr:ext cx="647700" cy="457200"/>
    <xdr:pic>
      <xdr:nvPicPr>
        <xdr:cNvPr id="329" name="photo_335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30" name="photo_336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31" name="photo_337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2" name="photo_338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3" name="photo_339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4" name="photo_340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5" name="photo_341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6" name="photo_342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7" name="photo_343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8" name="photo_344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9" name="photo_345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40" name="photo_346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41" name="photo_347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2" name="photo_348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3" name="photo_349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4" name="photo_350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5" name="photo_351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6" name="photo_352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7" name="photo_353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353</xdr:row>
      <xdr:rowOff>38100</xdr:rowOff>
    </xdr:from>
    <xdr:ext cx="647700" cy="647700"/>
    <xdr:pic>
      <xdr:nvPicPr>
        <xdr:cNvPr id="348" name="photo_354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38100</xdr:rowOff>
    </xdr:from>
    <xdr:ext cx="647700" cy="647700"/>
    <xdr:pic>
      <xdr:nvPicPr>
        <xdr:cNvPr id="349" name="photo_355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50" name="photo_356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51" name="photo_357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52" name="photo_358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3" name="photo_359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4" name="photo_360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38100</xdr:rowOff>
    </xdr:from>
    <xdr:ext cx="647700" cy="647700"/>
    <xdr:pic>
      <xdr:nvPicPr>
        <xdr:cNvPr id="355" name="photo_361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6" name="photo_362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7" name="photo_363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8" name="photo_364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9" name="photo_365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60" name="photo_366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61" name="photo_367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62" name="photo_368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3" name="photo_369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4" name="photo_370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5" name="photo_371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6" name="photo_372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7" name="photo_373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8" name="photo_374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9" name="photo_375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38100</xdr:rowOff>
    </xdr:from>
    <xdr:ext cx="647700" cy="647700"/>
    <xdr:pic>
      <xdr:nvPicPr>
        <xdr:cNvPr id="370" name="photo_376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71" name="photo_377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72" name="photo_378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3" name="photo_379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4" name="photo_380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5" name="photo_381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6" name="photo_382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7" name="photo_383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8" name="photo_384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9" name="photo_385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80" name="photo_386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81" name="photo_387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66675</xdr:rowOff>
    </xdr:from>
    <xdr:ext cx="647700" cy="590550"/>
    <xdr:pic>
      <xdr:nvPicPr>
        <xdr:cNvPr id="382" name="photo_388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38100</xdr:rowOff>
    </xdr:from>
    <xdr:ext cx="647700" cy="647700"/>
    <xdr:pic>
      <xdr:nvPicPr>
        <xdr:cNvPr id="383" name="photo_389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66675</xdr:rowOff>
    </xdr:from>
    <xdr:ext cx="647700" cy="590550"/>
    <xdr:pic>
      <xdr:nvPicPr>
        <xdr:cNvPr id="384" name="photo_390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66675</xdr:rowOff>
    </xdr:from>
    <xdr:ext cx="647700" cy="590550"/>
    <xdr:pic>
      <xdr:nvPicPr>
        <xdr:cNvPr id="385" name="photo_391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6" name="photo_392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66675</xdr:rowOff>
    </xdr:from>
    <xdr:ext cx="647700" cy="590550"/>
    <xdr:pic>
      <xdr:nvPicPr>
        <xdr:cNvPr id="387" name="photo_393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66675</xdr:rowOff>
    </xdr:from>
    <xdr:ext cx="647700" cy="590550"/>
    <xdr:pic>
      <xdr:nvPicPr>
        <xdr:cNvPr id="388" name="photo_394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9" name="photo_395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66675</xdr:rowOff>
    </xdr:from>
    <xdr:ext cx="647700" cy="590550"/>
    <xdr:pic>
      <xdr:nvPicPr>
        <xdr:cNvPr id="390" name="photo_396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66675</xdr:rowOff>
    </xdr:from>
    <xdr:ext cx="647700" cy="590550"/>
    <xdr:pic>
      <xdr:nvPicPr>
        <xdr:cNvPr id="391" name="photo_397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66675</xdr:rowOff>
    </xdr:from>
    <xdr:ext cx="647700" cy="590550"/>
    <xdr:pic>
      <xdr:nvPicPr>
        <xdr:cNvPr id="392" name="photo_398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93" name="photo_399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4" name="photo_400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66675</xdr:rowOff>
    </xdr:from>
    <xdr:ext cx="647700" cy="590550"/>
    <xdr:pic>
      <xdr:nvPicPr>
        <xdr:cNvPr id="395" name="photo_401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66675</xdr:rowOff>
    </xdr:from>
    <xdr:ext cx="647700" cy="590550"/>
    <xdr:pic>
      <xdr:nvPicPr>
        <xdr:cNvPr id="396" name="photo_402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402</xdr:row>
      <xdr:rowOff>38100</xdr:rowOff>
    </xdr:from>
    <xdr:ext cx="647700" cy="647700"/>
    <xdr:pic>
      <xdr:nvPicPr>
        <xdr:cNvPr id="397" name="photo_403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8" name="photo_404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9" name="photo_405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400" name="photo_406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401" name="photo_407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402" name="photo_408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403" name="photo_409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4" name="photo_410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5" name="photo_411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6" name="photo_412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7" name="photo_413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8" name="photo_414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9" name="photo_415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10" name="photo_416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11" name="photo_417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12" name="photo_418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13" name="photo_419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4" name="photo_420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123825</xdr:rowOff>
    </xdr:from>
    <xdr:ext cx="647700" cy="485775"/>
    <xdr:pic>
      <xdr:nvPicPr>
        <xdr:cNvPr id="415" name="photo_421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6" name="photo_422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7" name="photo_423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8" name="photo_424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9" name="photo_425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20" name="photo_426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426</xdr:row>
      <xdr:rowOff>38100</xdr:rowOff>
    </xdr:from>
    <xdr:ext cx="647700" cy="647700"/>
    <xdr:pic>
      <xdr:nvPicPr>
        <xdr:cNvPr id="421" name="photo_427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22" name="photo_428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23" name="photo_429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429</xdr:row>
      <xdr:rowOff>38100</xdr:rowOff>
    </xdr:from>
    <xdr:ext cx="361950" cy="647700"/>
    <xdr:pic>
      <xdr:nvPicPr>
        <xdr:cNvPr id="424" name="photo_430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5" name="photo_431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6" name="photo_432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7" name="photo_433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38100</xdr:rowOff>
    </xdr:from>
    <xdr:ext cx="647700" cy="647700"/>
    <xdr:pic>
      <xdr:nvPicPr>
        <xdr:cNvPr id="428" name="photo_434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9" name="photo_435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30" name="photo_436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31" name="photo_437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32" name="photo_438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33" name="photo_439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439</xdr:row>
      <xdr:rowOff>38100</xdr:rowOff>
    </xdr:from>
    <xdr:ext cx="647700" cy="647700"/>
    <xdr:pic>
      <xdr:nvPicPr>
        <xdr:cNvPr id="434" name="photo_440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35" name="photo_441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6" name="photo_442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7" name="photo_443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443</xdr:row>
      <xdr:rowOff>38100</xdr:rowOff>
    </xdr:from>
    <xdr:ext cx="647700" cy="647700"/>
    <xdr:pic>
      <xdr:nvPicPr>
        <xdr:cNvPr id="438" name="photo_444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444</xdr:row>
      <xdr:rowOff>38100</xdr:rowOff>
    </xdr:from>
    <xdr:ext cx="647700" cy="647700"/>
    <xdr:pic>
      <xdr:nvPicPr>
        <xdr:cNvPr id="439" name="photo_445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40" name="photo_446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446</xdr:row>
      <xdr:rowOff>38100</xdr:rowOff>
    </xdr:from>
    <xdr:ext cx="647700" cy="647700"/>
    <xdr:pic>
      <xdr:nvPicPr>
        <xdr:cNvPr id="441" name="photo_447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447</xdr:row>
      <xdr:rowOff>38100</xdr:rowOff>
    </xdr:from>
    <xdr:ext cx="647700" cy="647700"/>
    <xdr:pic>
      <xdr:nvPicPr>
        <xdr:cNvPr id="442" name="photo_448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448</xdr:row>
      <xdr:rowOff>38100</xdr:rowOff>
    </xdr:from>
    <xdr:ext cx="647700" cy="647700"/>
    <xdr:pic>
      <xdr:nvPicPr>
        <xdr:cNvPr id="443" name="photo_449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449</xdr:row>
      <xdr:rowOff>38100</xdr:rowOff>
    </xdr:from>
    <xdr:ext cx="647700" cy="647700"/>
    <xdr:pic>
      <xdr:nvPicPr>
        <xdr:cNvPr id="444" name="photo_450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450</xdr:row>
      <xdr:rowOff>38100</xdr:rowOff>
    </xdr:from>
    <xdr:ext cx="647700" cy="647700"/>
    <xdr:pic>
      <xdr:nvPicPr>
        <xdr:cNvPr id="445" name="photo_451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451</xdr:row>
      <xdr:rowOff>38100</xdr:rowOff>
    </xdr:from>
    <xdr:ext cx="647700" cy="647700"/>
    <xdr:pic>
      <xdr:nvPicPr>
        <xdr:cNvPr id="446" name="photo_452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452</xdr:row>
      <xdr:rowOff>38100</xdr:rowOff>
    </xdr:from>
    <xdr:ext cx="647700" cy="647700"/>
    <xdr:pic>
      <xdr:nvPicPr>
        <xdr:cNvPr id="447" name="photo_453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453</xdr:row>
      <xdr:rowOff>38100</xdr:rowOff>
    </xdr:from>
    <xdr:ext cx="647700" cy="647700"/>
    <xdr:pic>
      <xdr:nvPicPr>
        <xdr:cNvPr id="448" name="photo_454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454</xdr:row>
      <xdr:rowOff>38100</xdr:rowOff>
    </xdr:from>
    <xdr:ext cx="647700" cy="647700"/>
    <xdr:pic>
      <xdr:nvPicPr>
        <xdr:cNvPr id="449" name="photo_455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455</xdr:row>
      <xdr:rowOff>38100</xdr:rowOff>
    </xdr:from>
    <xdr:ext cx="647700" cy="647700"/>
    <xdr:pic>
      <xdr:nvPicPr>
        <xdr:cNvPr id="450" name="photo_456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456</xdr:row>
      <xdr:rowOff>38100</xdr:rowOff>
    </xdr:from>
    <xdr:ext cx="647700" cy="647700"/>
    <xdr:pic>
      <xdr:nvPicPr>
        <xdr:cNvPr id="451" name="photo_457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457</xdr:row>
      <xdr:rowOff>38100</xdr:rowOff>
    </xdr:from>
    <xdr:ext cx="647700" cy="647700"/>
    <xdr:pic>
      <xdr:nvPicPr>
        <xdr:cNvPr id="452" name="photo_458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458</xdr:row>
      <xdr:rowOff>38100</xdr:rowOff>
    </xdr:from>
    <xdr:ext cx="647700" cy="647700"/>
    <xdr:pic>
      <xdr:nvPicPr>
        <xdr:cNvPr id="453" name="photo_459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459</xdr:row>
      <xdr:rowOff>38100</xdr:rowOff>
    </xdr:from>
    <xdr:ext cx="647700" cy="647700"/>
    <xdr:pic>
      <xdr:nvPicPr>
        <xdr:cNvPr id="454" name="photo_460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460</xdr:row>
      <xdr:rowOff>38100</xdr:rowOff>
    </xdr:from>
    <xdr:ext cx="647700" cy="647700"/>
    <xdr:pic>
      <xdr:nvPicPr>
        <xdr:cNvPr id="455" name="photo_461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461</xdr:row>
      <xdr:rowOff>38100</xdr:rowOff>
    </xdr:from>
    <xdr:ext cx="647700" cy="647700"/>
    <xdr:pic>
      <xdr:nvPicPr>
        <xdr:cNvPr id="456" name="photo_462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462</xdr:row>
      <xdr:rowOff>38100</xdr:rowOff>
    </xdr:from>
    <xdr:ext cx="647700" cy="647700"/>
    <xdr:pic>
      <xdr:nvPicPr>
        <xdr:cNvPr id="457" name="photo_463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463</xdr:row>
      <xdr:rowOff>38100</xdr:rowOff>
    </xdr:from>
    <xdr:ext cx="647700" cy="647700"/>
    <xdr:pic>
      <xdr:nvPicPr>
        <xdr:cNvPr id="458" name="photo_464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464</xdr:row>
      <xdr:rowOff>38100</xdr:rowOff>
    </xdr:from>
    <xdr:ext cx="647700" cy="647700"/>
    <xdr:pic>
      <xdr:nvPicPr>
        <xdr:cNvPr id="459" name="photo_465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465</xdr:row>
      <xdr:rowOff>38100</xdr:rowOff>
    </xdr:from>
    <xdr:ext cx="647700" cy="647700"/>
    <xdr:pic>
      <xdr:nvPicPr>
        <xdr:cNvPr id="460" name="photo_466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466</xdr:row>
      <xdr:rowOff>38100</xdr:rowOff>
    </xdr:from>
    <xdr:ext cx="647700" cy="647700"/>
    <xdr:pic>
      <xdr:nvPicPr>
        <xdr:cNvPr id="461" name="photo_467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467</xdr:row>
      <xdr:rowOff>38100</xdr:rowOff>
    </xdr:from>
    <xdr:ext cx="647700" cy="647700"/>
    <xdr:pic>
      <xdr:nvPicPr>
        <xdr:cNvPr id="462" name="photo_468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468</xdr:row>
      <xdr:rowOff>38100</xdr:rowOff>
    </xdr:from>
    <xdr:ext cx="647700" cy="647700"/>
    <xdr:pic>
      <xdr:nvPicPr>
        <xdr:cNvPr id="463" name="photo_469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469</xdr:row>
      <xdr:rowOff>38100</xdr:rowOff>
    </xdr:from>
    <xdr:ext cx="647700" cy="647700"/>
    <xdr:pic>
      <xdr:nvPicPr>
        <xdr:cNvPr id="464" name="photo_470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470</xdr:row>
      <xdr:rowOff>38100</xdr:rowOff>
    </xdr:from>
    <xdr:ext cx="647700" cy="647700"/>
    <xdr:pic>
      <xdr:nvPicPr>
        <xdr:cNvPr id="465" name="photo_471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471</xdr:row>
      <xdr:rowOff>38100</xdr:rowOff>
    </xdr:from>
    <xdr:ext cx="647700" cy="647700"/>
    <xdr:pic>
      <xdr:nvPicPr>
        <xdr:cNvPr id="466" name="photo_472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472</xdr:row>
      <xdr:rowOff>38100</xdr:rowOff>
    </xdr:from>
    <xdr:ext cx="647700" cy="647700"/>
    <xdr:pic>
      <xdr:nvPicPr>
        <xdr:cNvPr id="467" name="photo_473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473</xdr:row>
      <xdr:rowOff>38100</xdr:rowOff>
    </xdr:from>
    <xdr:ext cx="647700" cy="647700"/>
    <xdr:pic>
      <xdr:nvPicPr>
        <xdr:cNvPr id="468" name="photo_474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474</xdr:row>
      <xdr:rowOff>38100</xdr:rowOff>
    </xdr:from>
    <xdr:ext cx="647700" cy="647700"/>
    <xdr:pic>
      <xdr:nvPicPr>
        <xdr:cNvPr id="469" name="photo_475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475</xdr:row>
      <xdr:rowOff>38100</xdr:rowOff>
    </xdr:from>
    <xdr:ext cx="647700" cy="647700"/>
    <xdr:pic>
      <xdr:nvPicPr>
        <xdr:cNvPr id="470" name="photo_476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476</xdr:row>
      <xdr:rowOff>38100</xdr:rowOff>
    </xdr:from>
    <xdr:ext cx="647700" cy="647700"/>
    <xdr:pic>
      <xdr:nvPicPr>
        <xdr:cNvPr id="471" name="photo_477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477</xdr:row>
      <xdr:rowOff>38100</xdr:rowOff>
    </xdr:from>
    <xdr:ext cx="647700" cy="647700"/>
    <xdr:pic>
      <xdr:nvPicPr>
        <xdr:cNvPr id="472" name="photo_478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478</xdr:row>
      <xdr:rowOff>38100</xdr:rowOff>
    </xdr:from>
    <xdr:ext cx="647700" cy="647700"/>
    <xdr:pic>
      <xdr:nvPicPr>
        <xdr:cNvPr id="473" name="photo_479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479</xdr:row>
      <xdr:rowOff>38100</xdr:rowOff>
    </xdr:from>
    <xdr:ext cx="647700" cy="647700"/>
    <xdr:pic>
      <xdr:nvPicPr>
        <xdr:cNvPr id="474" name="photo_480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480</xdr:row>
      <xdr:rowOff>38100</xdr:rowOff>
    </xdr:from>
    <xdr:ext cx="647700" cy="647700"/>
    <xdr:pic>
      <xdr:nvPicPr>
        <xdr:cNvPr id="475" name="photo_481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481</xdr:row>
      <xdr:rowOff>38100</xdr:rowOff>
    </xdr:from>
    <xdr:ext cx="647700" cy="647700"/>
    <xdr:pic>
      <xdr:nvPicPr>
        <xdr:cNvPr id="476" name="photo_482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482</xdr:row>
      <xdr:rowOff>38100</xdr:rowOff>
    </xdr:from>
    <xdr:ext cx="647700" cy="647700"/>
    <xdr:pic>
      <xdr:nvPicPr>
        <xdr:cNvPr id="477" name="photo_483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483</xdr:row>
      <xdr:rowOff>38100</xdr:rowOff>
    </xdr:from>
    <xdr:ext cx="647700" cy="647700"/>
    <xdr:pic>
      <xdr:nvPicPr>
        <xdr:cNvPr id="478" name="photo_484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484</xdr:row>
      <xdr:rowOff>38100</xdr:rowOff>
    </xdr:from>
    <xdr:ext cx="647700" cy="647700"/>
    <xdr:pic>
      <xdr:nvPicPr>
        <xdr:cNvPr id="479" name="photo_485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485</xdr:row>
      <xdr:rowOff>38100</xdr:rowOff>
    </xdr:from>
    <xdr:ext cx="647700" cy="647700"/>
    <xdr:pic>
      <xdr:nvPicPr>
        <xdr:cNvPr id="480" name="photo_486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486</xdr:row>
      <xdr:rowOff>38100</xdr:rowOff>
    </xdr:from>
    <xdr:ext cx="647700" cy="647700"/>
    <xdr:pic>
      <xdr:nvPicPr>
        <xdr:cNvPr id="481" name="photo_487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487</xdr:row>
      <xdr:rowOff>38100</xdr:rowOff>
    </xdr:from>
    <xdr:ext cx="647700" cy="647700"/>
    <xdr:pic>
      <xdr:nvPicPr>
        <xdr:cNvPr id="482" name="photo_488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488</xdr:row>
      <xdr:rowOff>38100</xdr:rowOff>
    </xdr:from>
    <xdr:ext cx="647700" cy="647700"/>
    <xdr:pic>
      <xdr:nvPicPr>
        <xdr:cNvPr id="483" name="photo_489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489</xdr:row>
      <xdr:rowOff>38100</xdr:rowOff>
    </xdr:from>
    <xdr:ext cx="647700" cy="647700"/>
    <xdr:pic>
      <xdr:nvPicPr>
        <xdr:cNvPr id="484" name="photo_490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490</xdr:row>
      <xdr:rowOff>38100</xdr:rowOff>
    </xdr:from>
    <xdr:ext cx="647700" cy="647700"/>
    <xdr:pic>
      <xdr:nvPicPr>
        <xdr:cNvPr id="485" name="photo_491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6192b64-ab7f-11ed-ba70-00e01a6800eb%236499a2b3-d19b-11ef-ab3c-22344d083d2c" TargetMode="External"/><Relationship Id="rId_hyperlink_2" Type="http://schemas.openxmlformats.org/officeDocument/2006/relationships/hyperlink" Target="https://www.lavrpack.ru/catalog/?product=16192b64-ab7f-11ed-ba70-00e01a6800eb%234bc7e331-d19b-11ef-ab3c-22344d083d2c" TargetMode="External"/><Relationship Id="rId_hyperlink_3" Type="http://schemas.openxmlformats.org/officeDocument/2006/relationships/hyperlink" Target="https://www.lavrpack.ru/catalog/?product=16192b64-ab7f-11ed-ba70-00e01a6800eb%23c00313dc-d19b-11ef-ab3c-22344d083d2c" TargetMode="External"/><Relationship Id="rId_hyperlink_4" Type="http://schemas.openxmlformats.org/officeDocument/2006/relationships/hyperlink" Target="https://www.lavrpack.ru/catalog/?product=16192b64-ab7f-11ed-ba70-00e01a6800eb%232c48be53-ab7f-11ed-ba70-00e01a6800eb" TargetMode="External"/><Relationship Id="rId_hyperlink_5" Type="http://schemas.openxmlformats.org/officeDocument/2006/relationships/hyperlink" Target="https://www.lavrpack.ru/catalog/?product=16192b64-ab7f-11ed-ba70-00e01a6800eb%233fc8e1ea-ab80-11ed-ba70-00e01a6800eb" TargetMode="External"/><Relationship Id="rId_hyperlink_6" Type="http://schemas.openxmlformats.org/officeDocument/2006/relationships/hyperlink" Target="https://www.lavrpack.ru/catalog/?product=63711ba7-ac4a-11ed-ba70-00e01a6800eb%23cc7ee48d-ac4a-11ed-ba70-00e01a6800eb" TargetMode="External"/><Relationship Id="rId_hyperlink_7" Type="http://schemas.openxmlformats.org/officeDocument/2006/relationships/hyperlink" Target="https://www.lavrpack.ru/catalog/?product=63711ba7-ac4a-11ed-ba70-00e01a6800eb%23e0e697bd-ce48-11ef-ab3c-22344d083d2c" TargetMode="External"/><Relationship Id="rId_hyperlink_8" Type="http://schemas.openxmlformats.org/officeDocument/2006/relationships/hyperlink" Target="https://www.lavrpack.ru/catalog/?product=63711ba7-ac4a-11ed-ba70-00e01a6800eb%23e1ceb691-ac4a-11ed-ba70-00e01a6800eb" TargetMode="External"/><Relationship Id="rId_hyperlink_9" Type="http://schemas.openxmlformats.org/officeDocument/2006/relationships/hyperlink" Target="https://www.lavrpack.ru/catalog/?product=63711ba7-ac4a-11ed-ba70-00e01a6800eb%23da7cc3f9-ce48-11ef-ab3c-22344d083d2c" TargetMode="External"/><Relationship Id="rId_hyperlink_10" Type="http://schemas.openxmlformats.org/officeDocument/2006/relationships/hyperlink" Target="https://www.lavrpack.ru/catalog/?product=63711ba7-ac4a-11ed-ba70-00e01a6800eb%23a2e93bb3-ac56-11ed-ba70-00e01a6800eb" TargetMode="External"/><Relationship Id="rId_hyperlink_11" Type="http://schemas.openxmlformats.org/officeDocument/2006/relationships/hyperlink" Target="https://www.lavrpack.ru/catalog/?product=63711ba7-ac4a-11ed-ba70-00e01a6800eb%23f69b2b18-ce48-11ef-ab3c-22344d083d2c" TargetMode="External"/><Relationship Id="rId_hyperlink_12" Type="http://schemas.openxmlformats.org/officeDocument/2006/relationships/hyperlink" Target="https://www.lavrpack.ru/catalog/?product=63711ba7-ac4a-11ed-ba70-00e01a6800eb%2355dfa129-ac4c-11ed-ba70-00e01a6800eb" TargetMode="External"/><Relationship Id="rId_hyperlink_13" Type="http://schemas.openxmlformats.org/officeDocument/2006/relationships/hyperlink" Target="https://www.lavrpack.ru/catalog/?product=63711ba7-ac4a-11ed-ba70-00e01a6800eb%23bc9a1881-47e5-11ee-a90e-00e01a6800eb" TargetMode="External"/><Relationship Id="rId_hyperlink_14" Type="http://schemas.openxmlformats.org/officeDocument/2006/relationships/hyperlink" Target="https://www.lavrpack.ru/catalog/?product=63711ba7-ac4a-11ed-ba70-00e01a6800eb%23fb9de611-47e5-11ee-a90e-00e01a6800eb" TargetMode="External"/><Relationship Id="rId_hyperlink_15" Type="http://schemas.openxmlformats.org/officeDocument/2006/relationships/hyperlink" Target="https://www.lavrpack.ru/catalog/?product=63711ba7-ac4a-11ed-ba70-00e01a6800eb%23af3b3b2b-ac56-11ed-ba70-00e01a6800eb" TargetMode="External"/><Relationship Id="rId_hyperlink_16" Type="http://schemas.openxmlformats.org/officeDocument/2006/relationships/hyperlink" Target="https://www.lavrpack.ru/catalog/?product=63711ba7-ac4a-11ed-ba70-00e01a6800eb%23d4e3a2bc-47e5-11ee-a90e-00e01a6800eb" TargetMode="External"/><Relationship Id="rId_hyperlink_17" Type="http://schemas.openxmlformats.org/officeDocument/2006/relationships/hyperlink" Target="https://www.lavrpack.ru/catalog/?product=63711ba7-ac4a-11ed-ba70-00e01a6800eb%23ee96c40a-ce48-11ef-ab3c-22344d083d2c" TargetMode="External"/><Relationship Id="rId_hyperlink_18" Type="http://schemas.openxmlformats.org/officeDocument/2006/relationships/hyperlink" Target="https://www.lavrpack.ru/catalog/?product=63711ba7-ac4a-11ed-ba70-00e01a6800eb%233734ffd0-ac4c-11ed-ba70-00e01a6800eb" TargetMode="External"/><Relationship Id="rId_hyperlink_19" Type="http://schemas.openxmlformats.org/officeDocument/2006/relationships/hyperlink" Target="https://www.lavrpack.ru/catalog/?product=63711ba7-ac4a-11ed-ba70-00e01a6800eb%23f4e80104-ac4a-11ed-ba70-00e01a6800eb" TargetMode="External"/><Relationship Id="rId_hyperlink_20" Type="http://schemas.openxmlformats.org/officeDocument/2006/relationships/hyperlink" Target="https://www.lavrpack.ru/catalog/?product=63711ba7-ac4a-11ed-ba70-00e01a6800eb%237647e6a3-ac4a-11ed-ba70-00e01a6800eb" TargetMode="External"/><Relationship Id="rId_hyperlink_21" Type="http://schemas.openxmlformats.org/officeDocument/2006/relationships/hyperlink" Target="https://www.lavrpack.ru/catalog/?product=63711ba7-ac4a-11ed-ba70-00e01a6800eb%239904fb90-ac4a-11ed-ba70-00e01a6800eb" TargetMode="External"/><Relationship Id="rId_hyperlink_22" Type="http://schemas.openxmlformats.org/officeDocument/2006/relationships/hyperlink" Target="https://www.lavrpack.ru/catalog/?product=63711ba7-ac4a-11ed-ba70-00e01a6800eb%2322cc1357-ac4c-11ed-ba70-00e01a6800eb" TargetMode="External"/><Relationship Id="rId_hyperlink_23" Type="http://schemas.openxmlformats.org/officeDocument/2006/relationships/hyperlink" Target="https://www.lavrpack.ru/catalog/?product=63711ba7-ac4a-11ed-ba70-00e01a6800eb%23e0c60fe1-7ef5-11ee-a8ad-00e01a6800eb" TargetMode="External"/><Relationship Id="rId_hyperlink_24" Type="http://schemas.openxmlformats.org/officeDocument/2006/relationships/hyperlink" Target="https://www.lavrpack.ru/catalog/?product=63711ba7-ac4a-11ed-ba70-00e01a6800eb%23ab23cbfb-ac54-11ed-ba70-00e01a6800eb" TargetMode="External"/><Relationship Id="rId_hyperlink_25" Type="http://schemas.openxmlformats.org/officeDocument/2006/relationships/hyperlink" Target="https://www.lavrpack.ru/catalog/?product=63711ba7-ac4a-11ed-ba70-00e01a6800eb%232bef060b-2209-11ee-84d8-00e01a6800eb" TargetMode="External"/><Relationship Id="rId_hyperlink_26" Type="http://schemas.openxmlformats.org/officeDocument/2006/relationships/hyperlink" Target="https://www.lavrpack.ru/catalog/?product=63711ba7-ac4a-11ed-ba70-00e01a6800eb%236fbba5c6-ac56-11ed-ba70-00e01a6800eb" TargetMode="External"/><Relationship Id="rId_hyperlink_27" Type="http://schemas.openxmlformats.org/officeDocument/2006/relationships/hyperlink" Target="https://www.lavrpack.ru/catalog/?product=63711ba7-ac4a-11ed-ba70-00e01a6800eb%23a3de010c-fd0b-11f0-ab4d-22344d083d2c" TargetMode="External"/><Relationship Id="rId_hyperlink_28" Type="http://schemas.openxmlformats.org/officeDocument/2006/relationships/hyperlink" Target="https://www.lavrpack.ru/catalog/?product=63711ba7-ac4a-11ed-ba70-00e01a6800eb%2387a67120-ac4a-11ed-ba70-00e01a6800eb" TargetMode="External"/><Relationship Id="rId_hyperlink_29" Type="http://schemas.openxmlformats.org/officeDocument/2006/relationships/hyperlink" Target="https://www.lavrpack.ru/catalog/?product=63711ba7-ac4a-11ed-ba70-00e01a6800eb%23e8908280-47e5-11ee-a90e-00e01a6800eb" TargetMode="External"/><Relationship Id="rId_hyperlink_30" Type="http://schemas.openxmlformats.org/officeDocument/2006/relationships/hyperlink" Target="https://www.lavrpack.ru/catalog/?product=63711ba7-ac4a-11ed-ba70-00e01a6800eb%2302c248aa-ce49-11ef-ab3c-22344d083d2c" TargetMode="External"/><Relationship Id="rId_hyperlink_31" Type="http://schemas.openxmlformats.org/officeDocument/2006/relationships/hyperlink" Target="https://www.lavrpack.ru/catalog/?product=63711ba7-ac4a-11ed-ba70-00e01a6800eb%23d1dc0a5f-ce48-11ef-ab3c-22344d083d2c" TargetMode="External"/><Relationship Id="rId_hyperlink_32" Type="http://schemas.openxmlformats.org/officeDocument/2006/relationships/hyperlink" Target="https://www.lavrpack.ru/catalog/?product=a7593b5f-bb95-11ef-ab3b-22344d083d2c%23c4f63e31-bb95-11ef-ab3b-22344d083d2c" TargetMode="External"/><Relationship Id="rId_hyperlink_33" Type="http://schemas.openxmlformats.org/officeDocument/2006/relationships/hyperlink" Target="https://www.lavrpack.ru/catalog/?product=a7593b5f-bb95-11ef-ab3b-22344d083d2c%23cc7234d6-bb95-11ef-ab3b-22344d083d2c" TargetMode="External"/><Relationship Id="rId_hyperlink_34" Type="http://schemas.openxmlformats.org/officeDocument/2006/relationships/hyperlink" Target="https://www.lavrpack.ru/catalog/?product=a7593b5f-bb95-11ef-ab3b-22344d083d2c%23bec04a30-bb95-11ef-ab3b-22344d083d2c" TargetMode="External"/><Relationship Id="rId_hyperlink_35" Type="http://schemas.openxmlformats.org/officeDocument/2006/relationships/hyperlink" Target="https://www.lavrpack.ru/catalog/?product=d30a1965-edb6-11ee-9f05-00e01a6800eb%230170f88f-4d27-11f1-ab50-22344d083d2c" TargetMode="External"/><Relationship Id="rId_hyperlink_36" Type="http://schemas.openxmlformats.org/officeDocument/2006/relationships/hyperlink" Target="https://www.lavrpack.ru/catalog/?product=d30a1965-edb6-11ee-9f05-00e01a6800eb%23a24103a2-967c-11ef-ab37-22344d083d2c" TargetMode="External"/><Relationship Id="rId_hyperlink_37" Type="http://schemas.openxmlformats.org/officeDocument/2006/relationships/hyperlink" Target="https://www.lavrpack.ru/catalog/?product=87b7175b-edb2-11ee-9f05-00e01a6800eb%238e4c659d-edb2-11ee-9f05-00e01a6800eb" TargetMode="External"/><Relationship Id="rId_hyperlink_38" Type="http://schemas.openxmlformats.org/officeDocument/2006/relationships/hyperlink" Target="https://www.lavrpack.ru/catalog/?product=87b7175b-edb2-11ee-9f05-00e01a6800eb%239b6195be-edb2-11ee-9f05-00e01a6800eb" TargetMode="External"/><Relationship Id="rId_hyperlink_39" Type="http://schemas.openxmlformats.org/officeDocument/2006/relationships/hyperlink" Target="https://www.lavrpack.ru/catalog/?product=431b56db-bb94-11ef-ab3b-22344d083d2c%2355cf1c2a-bb94-11ef-ab3b-22344d083d2c" TargetMode="External"/><Relationship Id="rId_hyperlink_40" Type="http://schemas.openxmlformats.org/officeDocument/2006/relationships/hyperlink" Target="https://www.lavrpack.ru/catalog/?product=602118e0-1aff-11ee-8f7e-00e01a6800eb%2394ae313e-1b01-11ee-8f7e-00e01a6800eb" TargetMode="External"/><Relationship Id="rId_hyperlink_41" Type="http://schemas.openxmlformats.org/officeDocument/2006/relationships/hyperlink" Target="https://www.lavrpack.ru/catalog/?product=602118e0-1aff-11ee-8f7e-00e01a6800eb%23ea7064bd-1b01-11ee-8f7e-00e01a6800eb" TargetMode="External"/><Relationship Id="rId_hyperlink_42" Type="http://schemas.openxmlformats.org/officeDocument/2006/relationships/hyperlink" Target="https://www.lavrpack.ru/catalog/?product=602118e0-1aff-11ee-8f7e-00e01a6800eb%2384107634-1b01-11ee-8f7e-00e01a6800eb" TargetMode="External"/><Relationship Id="rId_hyperlink_43" Type="http://schemas.openxmlformats.org/officeDocument/2006/relationships/hyperlink" Target="https://www.lavrpack.ru/catalog/?product=602118e0-1aff-11ee-8f7e-00e01a6800eb%23c722fd89-8bb9-11ef-ab5c-1cfd08767543" TargetMode="External"/><Relationship Id="rId_hyperlink_44" Type="http://schemas.openxmlformats.org/officeDocument/2006/relationships/hyperlink" Target="https://www.lavrpack.ru/catalog/?product=602118e0-1aff-11ee-8f7e-00e01a6800eb%238c65c9c6-8bb9-11ef-ab5c-1cfd08767543" TargetMode="External"/><Relationship Id="rId_hyperlink_45" Type="http://schemas.openxmlformats.org/officeDocument/2006/relationships/hyperlink" Target="https://www.lavrpack.ru/catalog/?product=3db3b8c7-d6da-11ee-a0ad-00e01a6800eb%23703d0fa6-d6da-11ee-a0ad-00e01a6800eb" TargetMode="External"/><Relationship Id="rId_hyperlink_46" Type="http://schemas.openxmlformats.org/officeDocument/2006/relationships/hyperlink" Target="https://www.lavrpack.ru/catalog/?product=3db3b8c7-d6da-11ee-a0ad-00e01a6800eb%2351bfcf84-d6da-11ee-a0ad-00e01a6800eb" TargetMode="External"/><Relationship Id="rId_hyperlink_47" Type="http://schemas.openxmlformats.org/officeDocument/2006/relationships/hyperlink" Target="https://www.lavrpack.ru/catalog/?product=aaa0c0f9-d6d3-11ee-a0ad-00e01a6800eb%23e620c672-d6d3-11ee-a0ad-00e01a6800eb" TargetMode="External"/><Relationship Id="rId_hyperlink_48" Type="http://schemas.openxmlformats.org/officeDocument/2006/relationships/hyperlink" Target="https://www.lavrpack.ru/catalog/?product=aaa0c0f9-d6d3-11ee-a0ad-00e01a6800eb%23b9d2c780-d6d4-11ee-a0ad-00e01a6800eb" TargetMode="External"/><Relationship Id="rId_hyperlink_49" Type="http://schemas.openxmlformats.org/officeDocument/2006/relationships/hyperlink" Target="https://www.lavrpack.ru/catalog/?product=aaa0c0f9-d6d3-11ee-a0ad-00e01a6800eb%2318b3a2f5-d6d4-11ee-a0ad-00e01a6800eb" TargetMode="External"/><Relationship Id="rId_hyperlink_50" Type="http://schemas.openxmlformats.org/officeDocument/2006/relationships/hyperlink" Target="https://www.lavrpack.ru/catalog/?product=aaa0c0f9-d6d3-11ee-a0ad-00e01a6800eb%2318b12440-3784-11ef-ab44-22344d083d2c" TargetMode="External"/><Relationship Id="rId_hyperlink_51" Type="http://schemas.openxmlformats.org/officeDocument/2006/relationships/hyperlink" Target="https://www.lavrpack.ru/catalog/?product=aaa0c0f9-d6d3-11ee-a0ad-00e01a6800eb%23f447062a-3783-11ef-ab44-22344d083d2c" TargetMode="External"/><Relationship Id="rId_hyperlink_52" Type="http://schemas.openxmlformats.org/officeDocument/2006/relationships/hyperlink" Target="https://www.lavrpack.ru/catalog/?product=aaa0c0f9-d6d3-11ee-a0ad-00e01a6800eb%23f0f126d1-d6d3-11ee-a0ad-00e01a6800eb" TargetMode="External"/><Relationship Id="rId_hyperlink_53" Type="http://schemas.openxmlformats.org/officeDocument/2006/relationships/hyperlink" Target="https://www.lavrpack.ru/catalog/?product=aaa0c0f9-d6d3-11ee-a0ad-00e01a6800eb%236be017e8-d6d4-11ee-a0ad-00e01a6800eb" TargetMode="External"/><Relationship Id="rId_hyperlink_54" Type="http://schemas.openxmlformats.org/officeDocument/2006/relationships/hyperlink" Target="https://www.lavrpack.ru/catalog/?product=aaa0c0f9-d6d3-11ee-a0ad-00e01a6800eb%230dcbf917-5886-11ef-ab50-1cfd08767542" TargetMode="External"/><Relationship Id="rId_hyperlink_55" Type="http://schemas.openxmlformats.org/officeDocument/2006/relationships/hyperlink" Target="https://www.lavrpack.ru/catalog/?product=aaa0c0f9-d6d3-11ee-a0ad-00e01a6800eb%238f3ca91a-d6d4-11ee-a0ad-00e01a6800eb" TargetMode="External"/><Relationship Id="rId_hyperlink_56" Type="http://schemas.openxmlformats.org/officeDocument/2006/relationships/hyperlink" Target="https://www.lavrpack.ru/catalog/?product=aaa0c0f9-d6d3-11ee-a0ad-00e01a6800eb%237a17afea-d6d4-11ee-a0ad-00e01a6800eb" TargetMode="External"/><Relationship Id="rId_hyperlink_57" Type="http://schemas.openxmlformats.org/officeDocument/2006/relationships/hyperlink" Target="https://www.lavrpack.ru/catalog/?product=06ee3f41-d6d3-11ee-a0ad-00e01a6800eb%2348347b45-d6d3-11ee-a0ad-00e01a6800eb" TargetMode="External"/><Relationship Id="rId_hyperlink_58" Type="http://schemas.openxmlformats.org/officeDocument/2006/relationships/hyperlink" Target="https://www.lavrpack.ru/catalog/?product=06ee3f41-d6d3-11ee-a0ad-00e01a6800eb%2310c71095-d6d3-11ee-a0ad-00e01a6800eb" TargetMode="External"/><Relationship Id="rId_hyperlink_59" Type="http://schemas.openxmlformats.org/officeDocument/2006/relationships/hyperlink" Target="https://www.lavrpack.ru/catalog/?product=06ee3f41-d6d3-11ee-a0ad-00e01a6800eb%231fde69e0-d6d3-11ee-a0ad-00e01a6800eb" TargetMode="External"/><Relationship Id="rId_hyperlink_60" Type="http://schemas.openxmlformats.org/officeDocument/2006/relationships/hyperlink" Target="https://www.lavrpack.ru/catalog/?product=1a5ea0af-d6d1-11ee-a0ad-00e01a6800eb%237ab0ef65-d6d1-11ee-a0ad-00e01a6800eb" TargetMode="External"/><Relationship Id="rId_hyperlink_61" Type="http://schemas.openxmlformats.org/officeDocument/2006/relationships/hyperlink" Target="https://www.lavrpack.ru/catalog/?product=8cdb344d-d6cf-11ee-a0ad-00e01a6800eb%2332b856b4-d6d0-11ee-a0ad-00e01a6800eb" TargetMode="External"/><Relationship Id="rId_hyperlink_62" Type="http://schemas.openxmlformats.org/officeDocument/2006/relationships/hyperlink" Target="https://www.lavrpack.ru/catalog/?product=8cdb344d-d6cf-11ee-a0ad-00e01a6800eb%231f684ce6-d6d0-11ee-a0ad-00e01a6800eb" TargetMode="External"/><Relationship Id="rId_hyperlink_63" Type="http://schemas.openxmlformats.org/officeDocument/2006/relationships/hyperlink" Target="https://www.lavrpack.ru/catalog/?product=8cdb344d-d6cf-11ee-a0ad-00e01a6800eb%2367b618ef-d6d0-11ee-a0ad-00e01a6800eb" TargetMode="External"/><Relationship Id="rId_hyperlink_64" Type="http://schemas.openxmlformats.org/officeDocument/2006/relationships/hyperlink" Target="https://www.lavrpack.ru/catalog/?product=8cdb344d-d6cf-11ee-a0ad-00e01a6800eb%23b4518458-d6cf-11ee-a0ad-00e01a6800eb" TargetMode="External"/><Relationship Id="rId_hyperlink_65" Type="http://schemas.openxmlformats.org/officeDocument/2006/relationships/hyperlink" Target="https://www.lavrpack.ru/catalog/?product=8cdb344d-d6cf-11ee-a0ad-00e01a6800eb%2378b30b17-d6d0-11ee-a0ad-00e01a6800eb" TargetMode="External"/><Relationship Id="rId_hyperlink_66" Type="http://schemas.openxmlformats.org/officeDocument/2006/relationships/hyperlink" Target="https://www.lavrpack.ru/catalog/?product=b1692307-d6c4-11ee-a0ad-00e01a6800eb%23c0cca87c-d6c4-11ee-a0ad-00e01a6800eb" TargetMode="External"/><Relationship Id="rId_hyperlink_67" Type="http://schemas.openxmlformats.org/officeDocument/2006/relationships/hyperlink" Target="https://www.lavrpack.ru/catalog/?product=b1692307-d6c4-11ee-a0ad-00e01a6800eb%23c7a49d45-d6c4-11ee-a0ad-00e01a6800eb" TargetMode="External"/><Relationship Id="rId_hyperlink_68" Type="http://schemas.openxmlformats.org/officeDocument/2006/relationships/hyperlink" Target="https://www.lavrpack.ru/catalog/?product=b1692307-d6c4-11ee-a0ad-00e01a6800eb%23e9bd7343-d6c4-11ee-a0ad-00e01a6800eb" TargetMode="External"/><Relationship Id="rId_hyperlink_69" Type="http://schemas.openxmlformats.org/officeDocument/2006/relationships/hyperlink" Target="https://www.lavrpack.ru/catalog/?product=b1692307-d6c4-11ee-a0ad-00e01a6800eb%23b8ae972c-d6c4-11ee-a0ad-00e01a6800eb" TargetMode="External"/><Relationship Id="rId_hyperlink_70" Type="http://schemas.openxmlformats.org/officeDocument/2006/relationships/hyperlink" Target="https://www.lavrpack.ru/catalog/?product=b1692307-d6c4-11ee-a0ad-00e01a6800eb%23e3be1bb2-d6c4-11ee-a0ad-00e01a6800eb" TargetMode="External"/><Relationship Id="rId_hyperlink_71" Type="http://schemas.openxmlformats.org/officeDocument/2006/relationships/hyperlink" Target="https://www.lavrpack.ru/catalog/?product=b1692307-d6c4-11ee-a0ad-00e01a6800eb%23d1a1232c-d6c4-11ee-a0ad-00e01a6800eb" TargetMode="External"/><Relationship Id="rId_hyperlink_72" Type="http://schemas.openxmlformats.org/officeDocument/2006/relationships/hyperlink" Target="https://www.lavrpack.ru/catalog/?product=b1692307-d6c4-11ee-a0ad-00e01a6800eb%23dafe2cd1-d6c4-11ee-a0ad-00e01a6800eb" TargetMode="External"/><Relationship Id="rId_hyperlink_73" Type="http://schemas.openxmlformats.org/officeDocument/2006/relationships/hyperlink" Target="https://www.lavrpack.ru/catalog/?product=2b777b2d-d637-11ee-a0ad-00e01a6800eb%23831ce604-d637-11ee-a0ad-00e01a6800eb" TargetMode="External"/><Relationship Id="rId_hyperlink_74" Type="http://schemas.openxmlformats.org/officeDocument/2006/relationships/hyperlink" Target="https://www.lavrpack.ru/catalog/?product=2b777b2d-d637-11ee-a0ad-00e01a6800eb%236aaae453-d637-11ee-a0ad-00e01a6800eb" TargetMode="External"/><Relationship Id="rId_hyperlink_75" Type="http://schemas.openxmlformats.org/officeDocument/2006/relationships/hyperlink" Target="https://www.lavrpack.ru/catalog/?product=2b777b2d-d637-11ee-a0ad-00e01a6800eb%2350c32a98-d637-11ee-a0ad-00e01a6800eb" TargetMode="External"/><Relationship Id="rId_hyperlink_76" Type="http://schemas.openxmlformats.org/officeDocument/2006/relationships/hyperlink" Target="https://www.lavrpack.ru/catalog/?product=2b777b2d-d637-11ee-a0ad-00e01a6800eb%2341bc7b14-d637-11ee-a0ad-00e01a6800eb" TargetMode="External"/><Relationship Id="rId_hyperlink_77" Type="http://schemas.openxmlformats.org/officeDocument/2006/relationships/hyperlink" Target="https://www.lavrpack.ru/catalog/?product=745908ee-d624-11ee-a0ad-00e01a6800eb%2385585c63-d624-11ee-a0ad-00e01a6800eb" TargetMode="External"/><Relationship Id="rId_hyperlink_78" Type="http://schemas.openxmlformats.org/officeDocument/2006/relationships/hyperlink" Target="https://www.lavrpack.ru/catalog/?product=745908ee-d624-11ee-a0ad-00e01a6800eb%237cf2e1cb-d624-11ee-a0ad-00e01a6800eb" TargetMode="External"/><Relationship Id="rId_hyperlink_79" Type="http://schemas.openxmlformats.org/officeDocument/2006/relationships/hyperlink" Target="https://www.lavrpack.ru/catalog/?product=47dbb00b-ea9f-11ee-9f05-00e01a6800eb%235ff0dbff-ea9f-11ee-9f05-00e01a6800eb" TargetMode="External"/><Relationship Id="rId_hyperlink_80" Type="http://schemas.openxmlformats.org/officeDocument/2006/relationships/hyperlink" Target="https://www.lavrpack.ru/catalog/?product=cfdd19b9-d620-11ee-a0ad-00e01a6800eb%2318914136-d621-11ee-a0ad-00e01a6800eb" TargetMode="External"/><Relationship Id="rId_hyperlink_81" Type="http://schemas.openxmlformats.org/officeDocument/2006/relationships/hyperlink" Target="https://www.lavrpack.ru/catalog/?product=cfdd19b9-d620-11ee-a0ad-00e01a6800eb%2331d97ebf-d621-11ee-a0ad-00e01a6800eb" TargetMode="External"/><Relationship Id="rId_hyperlink_82" Type="http://schemas.openxmlformats.org/officeDocument/2006/relationships/hyperlink" Target="https://www.lavrpack.ru/catalog/?product=655c33bf-d61b-11ee-a0ad-00e01a6800eb%2312a7bf99-d61d-11ee-a0ad-00e01a6800eb" TargetMode="External"/><Relationship Id="rId_hyperlink_83" Type="http://schemas.openxmlformats.org/officeDocument/2006/relationships/hyperlink" Target="https://www.lavrpack.ru/catalog/?product=655c33bf-d61b-11ee-a0ad-00e01a6800eb%23d9b3f3ab-d61c-11ee-a0ad-00e01a6800eb" TargetMode="External"/><Relationship Id="rId_hyperlink_84" Type="http://schemas.openxmlformats.org/officeDocument/2006/relationships/hyperlink" Target="https://www.lavrpack.ru/catalog/?product=655c33bf-d61b-11ee-a0ad-00e01a6800eb%23cc038b9f-d61b-11ee-a0ad-00e01a6800eb" TargetMode="External"/><Relationship Id="rId_hyperlink_85" Type="http://schemas.openxmlformats.org/officeDocument/2006/relationships/hyperlink" Target="https://www.lavrpack.ru/catalog/?product=655c33bf-d61b-11ee-a0ad-00e01a6800eb%23e605f32d-d61c-11ee-a0ad-00e01a6800eb" TargetMode="External"/><Relationship Id="rId_hyperlink_86" Type="http://schemas.openxmlformats.org/officeDocument/2006/relationships/hyperlink" Target="https://www.lavrpack.ru/catalog/?product=655c33bf-d61b-11ee-a0ad-00e01a6800eb%233ef1f7de-d61e-11ee-a0ad-00e01a6800eb" TargetMode="External"/><Relationship Id="rId_hyperlink_87" Type="http://schemas.openxmlformats.org/officeDocument/2006/relationships/hyperlink" Target="https://www.lavrpack.ru/catalog/?product=655c33bf-d61b-11ee-a0ad-00e01a6800eb%232630eaa9-d61d-11ee-a0ad-00e01a6800eb" TargetMode="External"/><Relationship Id="rId_hyperlink_88" Type="http://schemas.openxmlformats.org/officeDocument/2006/relationships/hyperlink" Target="https://www.lavrpack.ru/catalog/?product=655c33bf-d61b-11ee-a0ad-00e01a6800eb%23fa2776ef-d61c-11ee-a0ad-00e01a6800eb" TargetMode="External"/><Relationship Id="rId_hyperlink_89" Type="http://schemas.openxmlformats.org/officeDocument/2006/relationships/hyperlink" Target="https://www.lavrpack.ru/catalog/?product=655c33bf-d61b-11ee-a0ad-00e01a6800eb%23ed60d393-d61c-11ee-a0ad-00e01a6800eb" TargetMode="External"/><Relationship Id="rId_hyperlink_90" Type="http://schemas.openxmlformats.org/officeDocument/2006/relationships/hyperlink" Target="https://www.lavrpack.ru/catalog/?product=655c33bf-d61b-11ee-a0ad-00e01a6800eb%23c01f0ba6-d61b-11ee-a0ad-00e01a6800eb" TargetMode="External"/><Relationship Id="rId_hyperlink_91" Type="http://schemas.openxmlformats.org/officeDocument/2006/relationships/hyperlink" Target="https://www.lavrpack.ru/catalog/?product=655c33bf-d61b-11ee-a0ad-00e01a6800eb%23dfff777b-d61c-11ee-a0ad-00e01a6800eb" TargetMode="External"/><Relationship Id="rId_hyperlink_92" Type="http://schemas.openxmlformats.org/officeDocument/2006/relationships/hyperlink" Target="https://www.lavrpack.ru/catalog/?product=655c33bf-d61b-11ee-a0ad-00e01a6800eb%23521266f2-d61e-11ee-a0ad-00e01a6800eb" TargetMode="External"/><Relationship Id="rId_hyperlink_93" Type="http://schemas.openxmlformats.org/officeDocument/2006/relationships/hyperlink" Target="https://www.lavrpack.ru/catalog/?product=655c33bf-d61b-11ee-a0ad-00e01a6800eb%23c57f658a-d61c-11ee-a0ad-00e01a6800eb" TargetMode="External"/><Relationship Id="rId_hyperlink_94" Type="http://schemas.openxmlformats.org/officeDocument/2006/relationships/hyperlink" Target="https://www.lavrpack.ru/catalog/?product=655c33bf-d61b-11ee-a0ad-00e01a6800eb%2319cbe06b-d61d-11ee-a0ad-00e01a6800eb" TargetMode="External"/><Relationship Id="rId_hyperlink_95" Type="http://schemas.openxmlformats.org/officeDocument/2006/relationships/hyperlink" Target="https://www.lavrpack.ru/catalog/?product=655c33bf-d61b-11ee-a0ad-00e01a6800eb%2345234c32-d61e-11ee-a0ad-00e01a6800eb" TargetMode="External"/><Relationship Id="rId_hyperlink_96" Type="http://schemas.openxmlformats.org/officeDocument/2006/relationships/hyperlink" Target="https://www.lavrpack.ru/catalog/?product=655c33bf-d61b-11ee-a0ad-00e01a6800eb%234bc6e347-d61e-11ee-a0ad-00e01a6800eb" TargetMode="External"/><Relationship Id="rId_hyperlink_97" Type="http://schemas.openxmlformats.org/officeDocument/2006/relationships/hyperlink" Target="https://www.lavrpack.ru/catalog/?product=a9bdfbb7-901d-11ee-a8ad-00e01a6800eb%23759bb60e-901e-11ee-a8ad-00e01a6800eb" TargetMode="External"/><Relationship Id="rId_hyperlink_98" Type="http://schemas.openxmlformats.org/officeDocument/2006/relationships/hyperlink" Target="https://www.lavrpack.ru/catalog/?product=a9bdfbb7-901d-11ee-a8ad-00e01a6800eb%2318224a63-901f-11ee-a8ad-00e01a6800eb" TargetMode="External"/><Relationship Id="rId_hyperlink_99" Type="http://schemas.openxmlformats.org/officeDocument/2006/relationships/hyperlink" Target="https://www.lavrpack.ru/catalog/?product=bc20a207-1734-11ee-8f7e-00e01a6800eb%23cb48a505-1734-11ee-8f7e-00e01a6800eb" TargetMode="External"/><Relationship Id="rId_hyperlink_100" Type="http://schemas.openxmlformats.org/officeDocument/2006/relationships/hyperlink" Target="https://www.lavrpack.ru/catalog/?product=bc20a207-1734-11ee-8f7e-00e01a6800eb%23d3ee64c4-1734-11ee-8f7e-00e01a6800eb" TargetMode="External"/><Relationship Id="rId_hyperlink_101" Type="http://schemas.openxmlformats.org/officeDocument/2006/relationships/hyperlink" Target="https://www.lavrpack.ru/catalog/?product=162bf7b6-0910-11ef-9f05-00e01a6800eb%2340e84073-0915-11ef-9f05-00e01a6800eb" TargetMode="External"/><Relationship Id="rId_hyperlink_102" Type="http://schemas.openxmlformats.org/officeDocument/2006/relationships/hyperlink" Target="https://www.lavrpack.ru/catalog/?product=162bf7b6-0910-11ef-9f05-00e01a6800eb%23adbc29fa-0915-11ef-9f05-00e01a6800eb" TargetMode="External"/><Relationship Id="rId_hyperlink_103" Type="http://schemas.openxmlformats.org/officeDocument/2006/relationships/hyperlink" Target="https://www.lavrpack.ru/catalog/?product=162bf7b6-0910-11ef-9f05-00e01a6800eb%23bc666d8b-0911-11ef-9f05-00e01a6800eb" TargetMode="External"/><Relationship Id="rId_hyperlink_104" Type="http://schemas.openxmlformats.org/officeDocument/2006/relationships/hyperlink" Target="https://www.lavrpack.ru/catalog/?product=162bf7b6-0910-11ef-9f05-00e01a6800eb%23e7c21e29-0911-11ef-9f05-00e01a6800eb" TargetMode="External"/><Relationship Id="rId_hyperlink_105" Type="http://schemas.openxmlformats.org/officeDocument/2006/relationships/hyperlink" Target="https://www.lavrpack.ru/catalog/?product=162bf7b6-0910-11ef-9f05-00e01a6800eb%23efcbbf28-0913-11ef-9f05-00e01a6800eb" TargetMode="External"/><Relationship Id="rId_hyperlink_106" Type="http://schemas.openxmlformats.org/officeDocument/2006/relationships/hyperlink" Target="https://www.lavrpack.ru/catalog/?product=162bf7b6-0910-11ef-9f05-00e01a6800eb%232c924a85-0910-11ef-9f05-00e01a6800eb" TargetMode="External"/><Relationship Id="rId_hyperlink_107" Type="http://schemas.openxmlformats.org/officeDocument/2006/relationships/hyperlink" Target="https://www.lavrpack.ru/catalog/?product=162bf7b6-0910-11ef-9f05-00e01a6800eb%234a27bdb4-0913-11ef-9f05-00e01a6800eb" TargetMode="External"/><Relationship Id="rId_hyperlink_108" Type="http://schemas.openxmlformats.org/officeDocument/2006/relationships/hyperlink" Target="https://www.lavrpack.ru/catalog/?product=162bf7b6-0910-11ef-9f05-00e01a6800eb%2386427caf-0913-11ef-9f05-00e01a6800eb" TargetMode="External"/><Relationship Id="rId_hyperlink_109" Type="http://schemas.openxmlformats.org/officeDocument/2006/relationships/hyperlink" Target="https://www.lavrpack.ru/catalog/?product=162bf7b6-0910-11ef-9f05-00e01a6800eb%236f3868d4-0914-11ef-9f05-00e01a6800eb" TargetMode="External"/><Relationship Id="rId_hyperlink_110" Type="http://schemas.openxmlformats.org/officeDocument/2006/relationships/hyperlink" Target="https://www.lavrpack.ru/catalog/?product=162bf7b6-0910-11ef-9f05-00e01a6800eb%231acdf748-0916-11ef-9f05-00e01a6800eb" TargetMode="External"/><Relationship Id="rId_hyperlink_111" Type="http://schemas.openxmlformats.org/officeDocument/2006/relationships/hyperlink" Target="https://www.lavrpack.ru/catalog/?product=162bf7b6-0910-11ef-9f05-00e01a6800eb%2373f9315d-0910-11ef-9f05-00e01a6800eb" TargetMode="External"/><Relationship Id="rId_hyperlink_112" Type="http://schemas.openxmlformats.org/officeDocument/2006/relationships/hyperlink" Target="https://www.lavrpack.ru/catalog/?product=162bf7b6-0910-11ef-9f05-00e01a6800eb%2394d76856-0914-11ef-9f05-00e01a6800eb" TargetMode="External"/><Relationship Id="rId_hyperlink_113" Type="http://schemas.openxmlformats.org/officeDocument/2006/relationships/hyperlink" Target="https://www.lavrpack.ru/catalog/?product=162bf7b6-0910-11ef-9f05-00e01a6800eb%2356e5c305-0910-11ef-9f05-00e01a6800eb" TargetMode="External"/><Relationship Id="rId_hyperlink_114" Type="http://schemas.openxmlformats.org/officeDocument/2006/relationships/hyperlink" Target="https://www.lavrpack.ru/catalog/?product=162bf7b6-0910-11ef-9f05-00e01a6800eb%236a34e504-0913-11ef-9f05-00e01a6800eb" TargetMode="External"/><Relationship Id="rId_hyperlink_115" Type="http://schemas.openxmlformats.org/officeDocument/2006/relationships/hyperlink" Target="https://www.lavrpack.ru/catalog/?product=162bf7b6-0910-11ef-9f05-00e01a6800eb%23dabd1a32-0910-11ef-9f05-00e01a6800eb" TargetMode="External"/><Relationship Id="rId_hyperlink_116" Type="http://schemas.openxmlformats.org/officeDocument/2006/relationships/hyperlink" Target="https://www.lavrpack.ru/catalog/?product=162bf7b6-0910-11ef-9f05-00e01a6800eb%23456319d1-0914-11ef-9f05-00e01a6800eb" TargetMode="External"/><Relationship Id="rId_hyperlink_117" Type="http://schemas.openxmlformats.org/officeDocument/2006/relationships/hyperlink" Target="https://www.lavrpack.ru/catalog/?product=162bf7b6-0910-11ef-9f05-00e01a6800eb%23def4e319-0913-11ef-9f05-00e01a6800eb" TargetMode="External"/><Relationship Id="rId_hyperlink_118" Type="http://schemas.openxmlformats.org/officeDocument/2006/relationships/hyperlink" Target="https://www.lavrpack.ru/catalog/?product=162bf7b6-0910-11ef-9f05-00e01a6800eb%2324583b21-0916-11ef-9f05-00e01a6800eb" TargetMode="External"/><Relationship Id="rId_hyperlink_119" Type="http://schemas.openxmlformats.org/officeDocument/2006/relationships/hyperlink" Target="https://www.lavrpack.ru/catalog/?product=162bf7b6-0910-11ef-9f05-00e01a6800eb%2383b46062-0914-11ef-9f05-00e01a6800eb" TargetMode="External"/><Relationship Id="rId_hyperlink_120" Type="http://schemas.openxmlformats.org/officeDocument/2006/relationships/hyperlink" Target="https://www.lavrpack.ru/catalog/?product=162bf7b6-0910-11ef-9f05-00e01a6800eb%2356e8384a-0915-11ef-9f05-00e01a6800eb" TargetMode="External"/><Relationship Id="rId_hyperlink_121" Type="http://schemas.openxmlformats.org/officeDocument/2006/relationships/hyperlink" Target="https://www.lavrpack.ru/catalog/?product=162bf7b6-0910-11ef-9f05-00e01a6800eb%23d60a1b4e-0913-11ef-9f05-00e01a6800eb" TargetMode="External"/><Relationship Id="rId_hyperlink_122" Type="http://schemas.openxmlformats.org/officeDocument/2006/relationships/hyperlink" Target="https://www.lavrpack.ru/catalog/?product=162bf7b6-0910-11ef-9f05-00e01a6800eb%234d2010cf-0915-11ef-9f05-00e01a6800eb" TargetMode="External"/><Relationship Id="rId_hyperlink_123" Type="http://schemas.openxmlformats.org/officeDocument/2006/relationships/hyperlink" Target="https://www.lavrpack.ru/catalog/?product=162bf7b6-0910-11ef-9f05-00e01a6800eb%23a59d1cbb-0913-11ef-9f05-00e01a6800eb" TargetMode="External"/><Relationship Id="rId_hyperlink_124" Type="http://schemas.openxmlformats.org/officeDocument/2006/relationships/hyperlink" Target="https://www.lavrpack.ru/catalog/?product=162bf7b6-0910-11ef-9f05-00e01a6800eb%233642b8d9-0915-11ef-9f05-00e01a6800eb" TargetMode="External"/><Relationship Id="rId_hyperlink_125" Type="http://schemas.openxmlformats.org/officeDocument/2006/relationships/hyperlink" Target="https://www.lavrpack.ru/catalog/?product=162bf7b6-0910-11ef-9f05-00e01a6800eb%23ee5c2f3e-0911-11ef-9f05-00e01a6800eb" TargetMode="External"/><Relationship Id="rId_hyperlink_126" Type="http://schemas.openxmlformats.org/officeDocument/2006/relationships/hyperlink" Target="https://www.lavrpack.ru/catalog/?product=162bf7b6-0910-11ef-9f05-00e01a6800eb%2346f5cbf4-0910-11ef-9f05-00e01a6800eb" TargetMode="External"/><Relationship Id="rId_hyperlink_127" Type="http://schemas.openxmlformats.org/officeDocument/2006/relationships/hyperlink" Target="https://www.lavrpack.ru/catalog/?product=162bf7b6-0910-11ef-9f05-00e01a6800eb%2327278490-0912-11ef-9f05-00e01a6800eb" TargetMode="External"/><Relationship Id="rId_hyperlink_128" Type="http://schemas.openxmlformats.org/officeDocument/2006/relationships/hyperlink" Target="https://www.lavrpack.ru/catalog/?product=162bf7b6-0910-11ef-9f05-00e01a6800eb%2361c21e2d-0915-11ef-9f05-00e01a6800eb" TargetMode="External"/><Relationship Id="rId_hyperlink_129" Type="http://schemas.openxmlformats.org/officeDocument/2006/relationships/hyperlink" Target="https://www.lavrpack.ru/catalog/?product=162bf7b6-0910-11ef-9f05-00e01a6800eb%23340c1d2a-0910-11ef-9f05-00e01a6800eb" TargetMode="External"/><Relationship Id="rId_hyperlink_130" Type="http://schemas.openxmlformats.org/officeDocument/2006/relationships/hyperlink" Target="https://www.lavrpack.ru/catalog/?product=162bf7b6-0910-11ef-9f05-00e01a6800eb%2378f8ee37-0913-11ef-9f05-00e01a6800eb" TargetMode="External"/><Relationship Id="rId_hyperlink_131" Type="http://schemas.openxmlformats.org/officeDocument/2006/relationships/hyperlink" Target="https://www.lavrpack.ru/catalog/?product=162bf7b6-0910-11ef-9f05-00e01a6800eb%2319186397-0912-11ef-9f05-00e01a6800eb" TargetMode="External"/><Relationship Id="rId_hyperlink_132" Type="http://schemas.openxmlformats.org/officeDocument/2006/relationships/hyperlink" Target="https://www.lavrpack.ru/catalog/?product=162bf7b6-0910-11ef-9f05-00e01a6800eb%23fe053a70-0912-11ef-9f05-00e01a6800eb" TargetMode="External"/><Relationship Id="rId_hyperlink_133" Type="http://schemas.openxmlformats.org/officeDocument/2006/relationships/hyperlink" Target="https://www.lavrpack.ru/catalog/?product=162bf7b6-0910-11ef-9f05-00e01a6800eb%23287fc444-0915-11ef-9f05-00e01a6800eb" TargetMode="External"/><Relationship Id="rId_hyperlink_134" Type="http://schemas.openxmlformats.org/officeDocument/2006/relationships/hyperlink" Target="https://www.lavrpack.ru/catalog/?product=162bf7b6-0910-11ef-9f05-00e01a6800eb%233123a09a-0916-11ef-9f05-00e01a6800eb" TargetMode="External"/><Relationship Id="rId_hyperlink_135" Type="http://schemas.openxmlformats.org/officeDocument/2006/relationships/hyperlink" Target="https://www.lavrpack.ru/catalog/?product=162bf7b6-0910-11ef-9f05-00e01a6800eb%2394708f34-0913-11ef-9f05-00e01a6800eb" TargetMode="External"/><Relationship Id="rId_hyperlink_136" Type="http://schemas.openxmlformats.org/officeDocument/2006/relationships/hyperlink" Target="https://www.lavrpack.ru/catalog/?product=162bf7b6-0910-11ef-9f05-00e01a6800eb%23b2499072-0913-11ef-9f05-00e01a6800eb" TargetMode="External"/><Relationship Id="rId_hyperlink_137" Type="http://schemas.openxmlformats.org/officeDocument/2006/relationships/hyperlink" Target="https://www.lavrpack.ru/catalog/?product=162bf7b6-0910-11ef-9f05-00e01a6800eb%23199f2a9d-0915-11ef-9f05-00e01a6800eb" TargetMode="External"/><Relationship Id="rId_hyperlink_138" Type="http://schemas.openxmlformats.org/officeDocument/2006/relationships/hyperlink" Target="https://www.lavrpack.ru/catalog/?product=162bf7b6-0910-11ef-9f05-00e01a6800eb%239b5cf483-0911-11ef-9f05-00e01a6800eb" TargetMode="External"/><Relationship Id="rId_hyperlink_139" Type="http://schemas.openxmlformats.org/officeDocument/2006/relationships/hyperlink" Target="https://www.lavrpack.ru/catalog/?product=162bf7b6-0910-11ef-9f05-00e01a6800eb%232e84c657-0912-11ef-9f05-00e01a6800eb" TargetMode="External"/><Relationship Id="rId_hyperlink_140" Type="http://schemas.openxmlformats.org/officeDocument/2006/relationships/hyperlink" Target="https://www.lavrpack.ru/catalog/?product=162bf7b6-0910-11ef-9f05-00e01a6800eb%23a23ba3c7-0915-11ef-9f05-00e01a6800eb" TargetMode="External"/><Relationship Id="rId_hyperlink_141" Type="http://schemas.openxmlformats.org/officeDocument/2006/relationships/hyperlink" Target="https://www.lavrpack.ru/catalog/?product=162bf7b6-0910-11ef-9f05-00e01a6800eb%23399c2633-0916-11ef-9f05-00e01a6800eb" TargetMode="External"/><Relationship Id="rId_hyperlink_142" Type="http://schemas.openxmlformats.org/officeDocument/2006/relationships/hyperlink" Target="https://www.lavrpack.ru/catalog/?product=162bf7b6-0910-11ef-9f05-00e01a6800eb%23b7af15e9-0910-11ef-9f05-00e01a6800eb" TargetMode="External"/><Relationship Id="rId_hyperlink_143" Type="http://schemas.openxmlformats.org/officeDocument/2006/relationships/hyperlink" Target="https://www.lavrpack.ru/catalog/?product=162bf7b6-0910-11ef-9f05-00e01a6800eb%23093b7803-0912-11ef-9f05-00e01a6800eb" TargetMode="External"/><Relationship Id="rId_hyperlink_144" Type="http://schemas.openxmlformats.org/officeDocument/2006/relationships/hyperlink" Target="https://www.lavrpack.ru/catalog/?product=162bf7b6-0910-11ef-9f05-00e01a6800eb%23afcaa397-0911-11ef-9f05-00e01a6800eb" TargetMode="External"/><Relationship Id="rId_hyperlink_145" Type="http://schemas.openxmlformats.org/officeDocument/2006/relationships/hyperlink" Target="https://www.lavrpack.ru/catalog/?product=162bf7b6-0910-11ef-9f05-00e01a6800eb%2364ad79de-0910-11ef-9f05-00e01a6800eb" TargetMode="External"/><Relationship Id="rId_hyperlink_146" Type="http://schemas.openxmlformats.org/officeDocument/2006/relationships/hyperlink" Target="https://www.lavrpack.ru/catalog/?product=162bf7b6-0910-11ef-9f05-00e01a6800eb%23b5840bc7-0914-11ef-9f05-00e01a6800eb" TargetMode="External"/><Relationship Id="rId_hyperlink_147" Type="http://schemas.openxmlformats.org/officeDocument/2006/relationships/hyperlink" Target="https://www.lavrpack.ru/catalog/?product=162bf7b6-0910-11ef-9f05-00e01a6800eb%234aa29ddc-0916-11ef-9f05-00e01a6800eb" TargetMode="External"/><Relationship Id="rId_hyperlink_148" Type="http://schemas.openxmlformats.org/officeDocument/2006/relationships/hyperlink" Target="https://www.lavrpack.ru/catalog/?product=162bf7b6-0910-11ef-9f05-00e01a6800eb%2338522e8a-0913-11ef-9f05-00e01a6800eb" TargetMode="External"/><Relationship Id="rId_hyperlink_149" Type="http://schemas.openxmlformats.org/officeDocument/2006/relationships/hyperlink" Target="https://www.lavrpack.ru/catalog/?product=162bf7b6-0910-11ef-9f05-00e01a6800eb%2367ff59b9-0915-11ef-9f05-00e01a6800eb" TargetMode="External"/><Relationship Id="rId_hyperlink_150" Type="http://schemas.openxmlformats.org/officeDocument/2006/relationships/hyperlink" Target="https://www.lavrpack.ru/catalog/?product=162bf7b6-0910-11ef-9f05-00e01a6800eb%23fb122878-0911-11ef-9f05-00e01a6800eb" TargetMode="External"/><Relationship Id="rId_hyperlink_151" Type="http://schemas.openxmlformats.org/officeDocument/2006/relationships/hyperlink" Target="https://www.lavrpack.ru/catalog/?product=162bf7b6-0910-11ef-9f05-00e01a6800eb%23f565a2e3-0910-11ef-9f05-00e01a6800eb" TargetMode="External"/><Relationship Id="rId_hyperlink_152" Type="http://schemas.openxmlformats.org/officeDocument/2006/relationships/hyperlink" Target="https://www.lavrpack.ru/catalog/?product=162bf7b6-0910-11ef-9f05-00e01a6800eb%2335f2b1e4-0912-11ef-9f05-00e01a6800eb" TargetMode="External"/><Relationship Id="rId_hyperlink_153" Type="http://schemas.openxmlformats.org/officeDocument/2006/relationships/hyperlink" Target="https://www.lavrpack.ru/catalog/?product=162bf7b6-0910-11ef-9f05-00e01a6800eb%23c88c2eaf-0913-11ef-9f05-00e01a6800eb" TargetMode="External"/><Relationship Id="rId_hyperlink_154" Type="http://schemas.openxmlformats.org/officeDocument/2006/relationships/hyperlink" Target="https://www.lavrpack.ru/catalog/?product=162bf7b6-0910-11ef-9f05-00e01a6800eb%23422edb39-0916-11ef-9f05-00e01a6800eb" TargetMode="External"/><Relationship Id="rId_hyperlink_155" Type="http://schemas.openxmlformats.org/officeDocument/2006/relationships/hyperlink" Target="https://www.lavrpack.ru/catalog/?product=162bf7b6-0910-11ef-9f05-00e01a6800eb%23865bb0d0-0911-11ef-9f05-00e01a6800eb" TargetMode="External"/><Relationship Id="rId_hyperlink_156" Type="http://schemas.openxmlformats.org/officeDocument/2006/relationships/hyperlink" Target="https://www.lavrpack.ru/catalog/?product=162bf7b6-0910-11ef-9f05-00e01a6800eb%230eb13dbc-0913-11ef-9f05-00e01a6800eb" TargetMode="External"/><Relationship Id="rId_hyperlink_157" Type="http://schemas.openxmlformats.org/officeDocument/2006/relationships/hyperlink" Target="https://www.lavrpack.ru/catalog/?product=162bf7b6-0910-11ef-9f05-00e01a6800eb%23f45b1d3b-0915-11ef-9f05-00e01a6800eb" TargetMode="External"/><Relationship Id="rId_hyperlink_158" Type="http://schemas.openxmlformats.org/officeDocument/2006/relationships/hyperlink" Target="https://www.lavrpack.ru/catalog/?product=162bf7b6-0910-11ef-9f05-00e01a6800eb%23560cbbbd-0914-11ef-9f05-00e01a6800eb" TargetMode="External"/><Relationship Id="rId_hyperlink_159" Type="http://schemas.openxmlformats.org/officeDocument/2006/relationships/hyperlink" Target="https://www.lavrpack.ru/catalog/?product=162bf7b6-0910-11ef-9f05-00e01a6800eb%23cc9fb0da-0910-11ef-9f05-00e01a6800eb" TargetMode="External"/><Relationship Id="rId_hyperlink_160" Type="http://schemas.openxmlformats.org/officeDocument/2006/relationships/hyperlink" Target="https://www.lavrpack.ru/catalog/?product=162bf7b6-0910-11ef-9f05-00e01a6800eb%23d43613e5-0910-11ef-9f05-00e01a6800eb" TargetMode="External"/><Relationship Id="rId_hyperlink_161" Type="http://schemas.openxmlformats.org/officeDocument/2006/relationships/hyperlink" Target="https://www.lavrpack.ru/catalog/?product=162bf7b6-0910-11ef-9f05-00e01a6800eb%2393c69190-0911-11ef-9f05-00e01a6800eb" TargetMode="External"/><Relationship Id="rId_hyperlink_162" Type="http://schemas.openxmlformats.org/officeDocument/2006/relationships/hyperlink" Target="https://www.lavrpack.ru/catalog/?product=162bf7b6-0910-11ef-9f05-00e01a6800eb%2358be8cd3-0913-11ef-9f05-00e01a6800eb" TargetMode="External"/><Relationship Id="rId_hyperlink_163" Type="http://schemas.openxmlformats.org/officeDocument/2006/relationships/hyperlink" Target="https://www.lavrpack.ru/catalog/?product=bc68c5c9-e1c9-11ee-9f05-00e01a6800eb%23c67d9769-e1ca-11ee-9f05-00e01a6800eb" TargetMode="External"/><Relationship Id="rId_hyperlink_164" Type="http://schemas.openxmlformats.org/officeDocument/2006/relationships/hyperlink" Target="https://www.lavrpack.ru/catalog/?product=bc68c5c9-e1c9-11ee-9f05-00e01a6800eb%237f03a56b-e1ca-11ee-9f05-00e01a6800eb" TargetMode="External"/><Relationship Id="rId_hyperlink_165" Type="http://schemas.openxmlformats.org/officeDocument/2006/relationships/hyperlink" Target="https://www.lavrpack.ru/catalog/?product=beca3b40-7c3f-11f0-ab48-22344d083d2c%23c5a5c1a2-7c3f-11f0-ab48-22344d083d2c" TargetMode="External"/><Relationship Id="rId_hyperlink_166" Type="http://schemas.openxmlformats.org/officeDocument/2006/relationships/hyperlink" Target="https://www.lavrpack.ru/catalog/?product=98215863-31fc-11ee-9127-00e01a6800eb%23a5e44cf8-31fc-11ee-9127-00e01a6800eb" TargetMode="External"/><Relationship Id="rId_hyperlink_167" Type="http://schemas.openxmlformats.org/officeDocument/2006/relationships/hyperlink" Target="https://www.lavrpack.ru/catalog/?product=98215863-31fc-11ee-9127-00e01a6800eb%23bb106a48-31fc-11ee-9127-00e01a6800eb" TargetMode="External"/><Relationship Id="rId_hyperlink_168" Type="http://schemas.openxmlformats.org/officeDocument/2006/relationships/hyperlink" Target="https://www.lavrpack.ru/catalog/?product=98215863-31fc-11ee-9127-00e01a6800eb%23e13415cc-eac5-11ef-ab3d-22344d083d2c" TargetMode="External"/><Relationship Id="rId_hyperlink_169" Type="http://schemas.openxmlformats.org/officeDocument/2006/relationships/hyperlink" Target="https://www.lavrpack.ru/catalog/?product=98215863-31fc-11ee-9127-00e01a6800eb%23c5c1d8c3-31fc-11ee-9127-00e01a6800eb" TargetMode="External"/><Relationship Id="rId_hyperlink_170" Type="http://schemas.openxmlformats.org/officeDocument/2006/relationships/hyperlink" Target="https://www.lavrpack.ru/catalog/?product=4a2f26fb-31fd-11ee-9127-00e01a6800eb%234a2f2722-31fd-11ee-9127-00e01a6800eb" TargetMode="External"/><Relationship Id="rId_hyperlink_171" Type="http://schemas.openxmlformats.org/officeDocument/2006/relationships/hyperlink" Target="https://www.lavrpack.ru/catalog/?product=4a2f26fb-31fd-11ee-9127-00e01a6800eb%234a2f2720-31fd-11ee-9127-00e01a6800eb" TargetMode="External"/><Relationship Id="rId_hyperlink_172" Type="http://schemas.openxmlformats.org/officeDocument/2006/relationships/hyperlink" Target="https://www.lavrpack.ru/catalog/?product=4a2f26fb-31fd-11ee-9127-00e01a6800eb%236605fec9-31fd-11ee-9127-00e01a6800eb" TargetMode="External"/><Relationship Id="rId_hyperlink_173" Type="http://schemas.openxmlformats.org/officeDocument/2006/relationships/hyperlink" Target="https://www.lavrpack.ru/catalog/?product=4a2f26fb-31fd-11ee-9127-00e01a6800eb%234a2f2721-31fd-11ee-9127-00e01a6800eb" TargetMode="External"/><Relationship Id="rId_hyperlink_174" Type="http://schemas.openxmlformats.org/officeDocument/2006/relationships/hyperlink" Target="https://www.lavrpack.ru/catalog/?product=26be10f3-7cea-11f0-ab48-22344d083d2c%232f67e0ab-7cea-11f0-ab48-22344d083d2c" TargetMode="External"/><Relationship Id="rId_hyperlink_175" Type="http://schemas.openxmlformats.org/officeDocument/2006/relationships/hyperlink" Target="https://www.lavrpack.ru/catalog/?product=9a1dedfc-d611-11ee-a0ad-00e01a6800eb%23b9f6b707-d611-11ee-a0ad-00e01a6800eb" TargetMode="External"/><Relationship Id="rId_hyperlink_176" Type="http://schemas.openxmlformats.org/officeDocument/2006/relationships/hyperlink" Target="https://www.lavrpack.ru/catalog/?product=9a1dedfc-d611-11ee-a0ad-00e01a6800eb%23b1320564-d611-11ee-a0ad-00e01a6800eb" TargetMode="External"/><Relationship Id="rId_hyperlink_177" Type="http://schemas.openxmlformats.org/officeDocument/2006/relationships/hyperlink" Target="https://www.lavrpack.ru/catalog/?product=9a1dedfc-d611-11ee-a0ad-00e01a6800eb%23c38a8070-d611-11ee-a0ad-00e01a6800eb" TargetMode="External"/><Relationship Id="rId_hyperlink_178" Type="http://schemas.openxmlformats.org/officeDocument/2006/relationships/hyperlink" Target="https://www.lavrpack.ru/catalog/?product=c7c59074-cfbb-11ee-a0ad-00e01a6800eb%231fc05e34-cfc0-11ee-a0ad-00e01a6800eb" TargetMode="External"/><Relationship Id="rId_hyperlink_179" Type="http://schemas.openxmlformats.org/officeDocument/2006/relationships/hyperlink" Target="https://www.lavrpack.ru/catalog/?product=c7c59074-cfbb-11ee-a0ad-00e01a6800eb%235c2655ee-cfbf-11ee-a0ad-00e01a6800eb" TargetMode="External"/><Relationship Id="rId_hyperlink_180" Type="http://schemas.openxmlformats.org/officeDocument/2006/relationships/hyperlink" Target="https://www.lavrpack.ru/catalog/?product=c7c59074-cfbb-11ee-a0ad-00e01a6800eb%232fbe9d0b-cfc0-11ee-a0ad-00e01a6800eb" TargetMode="External"/><Relationship Id="rId_hyperlink_181" Type="http://schemas.openxmlformats.org/officeDocument/2006/relationships/hyperlink" Target="https://www.lavrpack.ru/catalog/?product=c7c59074-cfbb-11ee-a0ad-00e01a6800eb%23ddfc2a74-4d25-11f1-ab50-22344d083d2c" TargetMode="External"/><Relationship Id="rId_hyperlink_182" Type="http://schemas.openxmlformats.org/officeDocument/2006/relationships/hyperlink" Target="https://www.lavrpack.ru/catalog/?product=c7c59074-cfbb-11ee-a0ad-00e01a6800eb%23f9b853f2-cfbf-11ee-a0ad-00e01a6800eb" TargetMode="External"/><Relationship Id="rId_hyperlink_183" Type="http://schemas.openxmlformats.org/officeDocument/2006/relationships/hyperlink" Target="https://www.lavrpack.ru/catalog/?product=c7c59074-cfbb-11ee-a0ad-00e01a6800eb%235e1b1704-8508-11f1-ab51-22344d083d2c" TargetMode="External"/><Relationship Id="rId_hyperlink_184" Type="http://schemas.openxmlformats.org/officeDocument/2006/relationships/hyperlink" Target="https://www.lavrpack.ru/catalog/?product=c7c59074-cfbb-11ee-a0ad-00e01a6800eb%23dc37659c-cfbf-11ee-a0ad-00e01a6800eb" TargetMode="External"/><Relationship Id="rId_hyperlink_185" Type="http://schemas.openxmlformats.org/officeDocument/2006/relationships/hyperlink" Target="https://www.lavrpack.ru/catalog/?product=c7c59074-cfbb-11ee-a0ad-00e01a6800eb%2358f60f61-edce-11ee-9f05-00e01a6800eb" TargetMode="External"/><Relationship Id="rId_hyperlink_186" Type="http://schemas.openxmlformats.org/officeDocument/2006/relationships/hyperlink" Target="https://www.lavrpack.ru/catalog/?product=c7c59074-cfbb-11ee-a0ad-00e01a6800eb%23d0cc5413-4d25-11f1-ab50-22344d083d2c" TargetMode="External"/><Relationship Id="rId_hyperlink_187" Type="http://schemas.openxmlformats.org/officeDocument/2006/relationships/hyperlink" Target="https://www.lavrpack.ru/catalog/?product=6827aef6-d610-11ee-a0ad-00e01a6800eb%23b98d7c83-d610-11ee-a0ad-00e01a6800eb" TargetMode="External"/><Relationship Id="rId_hyperlink_188" Type="http://schemas.openxmlformats.org/officeDocument/2006/relationships/hyperlink" Target="https://www.lavrpack.ru/catalog/?product=6827aef6-d610-11ee-a0ad-00e01a6800eb%23c6d4aa3d-d610-11ee-a0ad-00e01a6800eb" TargetMode="External"/><Relationship Id="rId_hyperlink_189" Type="http://schemas.openxmlformats.org/officeDocument/2006/relationships/hyperlink" Target="https://www.lavrpack.ru/catalog/?product=6827aef6-d610-11ee-a0ad-00e01a6800eb%2377084907-d610-11ee-a0ad-00e01a6800eb" TargetMode="External"/><Relationship Id="rId_hyperlink_190" Type="http://schemas.openxmlformats.org/officeDocument/2006/relationships/hyperlink" Target="https://www.lavrpack.ru/catalog/?product=6827aef6-d610-11ee-a0ad-00e01a6800eb%23a69a48a5-d610-11ee-a0ad-00e01a6800eb" TargetMode="External"/><Relationship Id="rId_hyperlink_191" Type="http://schemas.openxmlformats.org/officeDocument/2006/relationships/hyperlink" Target="https://www.lavrpack.ru/catalog/?product=6827aef6-d610-11ee-a0ad-00e01a6800eb%23a070182c-d610-11ee-a0ad-00e01a6800eb" TargetMode="External"/><Relationship Id="rId_hyperlink_192" Type="http://schemas.openxmlformats.org/officeDocument/2006/relationships/hyperlink" Target="https://www.lavrpack.ru/catalog/?product=6827aef6-d610-11ee-a0ad-00e01a6800eb%23ce3b7184-d610-11ee-a0ad-00e01a6800eb" TargetMode="External"/><Relationship Id="rId_hyperlink_193" Type="http://schemas.openxmlformats.org/officeDocument/2006/relationships/hyperlink" Target="https://www.lavrpack.ru/catalog/?product=6827aef6-d610-11ee-a0ad-00e01a6800eb%23c067d31b-d610-11ee-a0ad-00e01a6800eb" TargetMode="External"/><Relationship Id="rId_hyperlink_194" Type="http://schemas.openxmlformats.org/officeDocument/2006/relationships/hyperlink" Target="https://www.lavrpack.ru/catalog/?product=6827aef6-d610-11ee-a0ad-00e01a6800eb%23acd9e55e-d610-11ee-a0ad-00e01a6800eb" TargetMode="External"/><Relationship Id="rId_hyperlink_195" Type="http://schemas.openxmlformats.org/officeDocument/2006/relationships/hyperlink" Target="https://www.lavrpack.ru/catalog/?product=6827aef6-d610-11ee-a0ad-00e01a6800eb%238cf796af-d610-11ee-a0ad-00e01a6800eb" TargetMode="External"/><Relationship Id="rId_hyperlink_196" Type="http://schemas.openxmlformats.org/officeDocument/2006/relationships/hyperlink" Target="https://www.lavrpack.ru/catalog/?product=ea285eab-3d3e-11f0-ab41-22344d083d2c%2343d63210-3d3f-11f0-ab41-22344d083d2c" TargetMode="External"/><Relationship Id="rId_hyperlink_197" Type="http://schemas.openxmlformats.org/officeDocument/2006/relationships/hyperlink" Target="https://www.lavrpack.ru/catalog/?product=ea285eab-3d3e-11f0-ab41-22344d083d2c%2349cd7f6d-3d3f-11f0-ab41-22344d083d2c" TargetMode="External"/><Relationship Id="rId_hyperlink_198" Type="http://schemas.openxmlformats.org/officeDocument/2006/relationships/hyperlink" Target="https://www.lavrpack.ru/catalog/?product=ea285eab-3d3e-11f0-ab41-22344d083d2c%2368fe796b-3d3f-11f0-ab41-22344d083d2c" TargetMode="External"/><Relationship Id="rId_hyperlink_199" Type="http://schemas.openxmlformats.org/officeDocument/2006/relationships/hyperlink" Target="https://www.lavrpack.ru/catalog/?product=ea285eab-3d3e-11f0-ab41-22344d083d2c%235c7ee430-3d3f-11f0-ab41-22344d083d2c" TargetMode="External"/><Relationship Id="rId_hyperlink_200" Type="http://schemas.openxmlformats.org/officeDocument/2006/relationships/hyperlink" Target="https://www.lavrpack.ru/catalog/?product=ea285eab-3d3e-11f0-ab41-22344d083d2c%2302573465-3d3f-11f0-ab41-22344d083d2c" TargetMode="External"/><Relationship Id="rId_hyperlink_201" Type="http://schemas.openxmlformats.org/officeDocument/2006/relationships/hyperlink" Target="https://www.lavrpack.ru/catalog/?product=ea285eab-3d3e-11f0-ab41-22344d083d2c%234fe5c88b-3d3f-11f0-ab41-22344d083d2c" TargetMode="External"/><Relationship Id="rId_hyperlink_202" Type="http://schemas.openxmlformats.org/officeDocument/2006/relationships/hyperlink" Target="https://www.lavrpack.ru/catalog/?product=ea285eab-3d3e-11f0-ab41-22344d083d2c%23560b8199-3d3f-11f0-ab41-22344d083d2c" TargetMode="External"/><Relationship Id="rId_hyperlink_203" Type="http://schemas.openxmlformats.org/officeDocument/2006/relationships/hyperlink" Target="https://www.lavrpack.ru/catalog/?product=920142af-d60f-11ee-a0ad-00e01a6800eb%239eedfb7e-d60f-11ee-a0ad-00e01a6800eb" TargetMode="External"/><Relationship Id="rId_hyperlink_204" Type="http://schemas.openxmlformats.org/officeDocument/2006/relationships/hyperlink" Target="https://www.lavrpack.ru/catalog/?product=920142af-d60f-11ee-a0ad-00e01a6800eb%23cd886bdd-d60f-11ee-a0ad-00e01a6800eb" TargetMode="External"/><Relationship Id="rId_hyperlink_205" Type="http://schemas.openxmlformats.org/officeDocument/2006/relationships/hyperlink" Target="https://www.lavrpack.ru/catalog/?product=920142af-d60f-11ee-a0ad-00e01a6800eb%23dcb2d137-d60f-11ee-a0ad-00e01a6800eb" TargetMode="External"/><Relationship Id="rId_hyperlink_206" Type="http://schemas.openxmlformats.org/officeDocument/2006/relationships/hyperlink" Target="https://www.lavrpack.ru/catalog/?product=920142af-d60f-11ee-a0ad-00e01a6800eb%23b8d815f6-d60f-11ee-a0ad-00e01a6800eb" TargetMode="External"/><Relationship Id="rId_hyperlink_207" Type="http://schemas.openxmlformats.org/officeDocument/2006/relationships/hyperlink" Target="https://www.lavrpack.ru/catalog/?product=920142af-d60f-11ee-a0ad-00e01a6800eb%23d5343b67-d60f-11ee-a0ad-00e01a6800eb" TargetMode="External"/><Relationship Id="rId_hyperlink_208" Type="http://schemas.openxmlformats.org/officeDocument/2006/relationships/hyperlink" Target="https://www.lavrpack.ru/catalog/?product=920142af-d60f-11ee-a0ad-00e01a6800eb%23e3f5e36e-d60f-11ee-a0ad-00e01a6800eb" TargetMode="External"/><Relationship Id="rId_hyperlink_209" Type="http://schemas.openxmlformats.org/officeDocument/2006/relationships/hyperlink" Target="https://www.lavrpack.ru/catalog/?product=920142af-d60f-11ee-a0ad-00e01a6800eb%23bf6b036a-d60f-11ee-a0ad-00e01a6800eb" TargetMode="External"/><Relationship Id="rId_hyperlink_210" Type="http://schemas.openxmlformats.org/officeDocument/2006/relationships/hyperlink" Target="https://www.lavrpack.ru/catalog/?product=920142af-d60f-11ee-a0ad-00e01a6800eb%23ea488b29-d60f-11ee-a0ad-00e01a6800eb" TargetMode="External"/><Relationship Id="rId_hyperlink_211" Type="http://schemas.openxmlformats.org/officeDocument/2006/relationships/hyperlink" Target="https://www.lavrpack.ru/catalog/?product=3fdc87f1-d60e-11ee-a0ad-00e01a6800eb%235dfcf290-d60e-11ee-a0ad-00e01a6800eb" TargetMode="External"/><Relationship Id="rId_hyperlink_212" Type="http://schemas.openxmlformats.org/officeDocument/2006/relationships/hyperlink" Target="https://www.lavrpack.ru/catalog/?product=3fdc87f1-d60e-11ee-a0ad-00e01a6800eb%23a14a1a68-d60e-11ee-a0ad-00e01a6800eb" TargetMode="External"/><Relationship Id="rId_hyperlink_213" Type="http://schemas.openxmlformats.org/officeDocument/2006/relationships/hyperlink" Target="https://www.lavrpack.ru/catalog/?product=3fdc87f1-d60e-11ee-a0ad-00e01a6800eb%23946485cc-d60e-11ee-a0ad-00e01a6800eb" TargetMode="External"/><Relationship Id="rId_hyperlink_214" Type="http://schemas.openxmlformats.org/officeDocument/2006/relationships/hyperlink" Target="https://www.lavrpack.ru/catalog/?product=3fdc87f1-d60e-11ee-a0ad-00e01a6800eb%2382e246cd-d60e-11ee-a0ad-00e01a6800eb" TargetMode="External"/><Relationship Id="rId_hyperlink_215" Type="http://schemas.openxmlformats.org/officeDocument/2006/relationships/hyperlink" Target="https://www.lavrpack.ru/catalog/?product=a811cf28-d60a-11ee-a0ad-00e01a6800eb%23c4751836-d60a-11ee-a0ad-00e01a6800eb" TargetMode="External"/><Relationship Id="rId_hyperlink_216" Type="http://schemas.openxmlformats.org/officeDocument/2006/relationships/hyperlink" Target="https://www.lavrpack.ru/catalog/?product=a811cf28-d60a-11ee-a0ad-00e01a6800eb%23e98a07fb-d60a-11ee-a0ad-00e01a6800eb" TargetMode="External"/><Relationship Id="rId_hyperlink_217" Type="http://schemas.openxmlformats.org/officeDocument/2006/relationships/hyperlink" Target="https://www.lavrpack.ru/catalog/?product=a811cf28-d60a-11ee-a0ad-00e01a6800eb%23db4427da-d60a-11ee-a0ad-00e01a6800eb" TargetMode="External"/><Relationship Id="rId_hyperlink_218" Type="http://schemas.openxmlformats.org/officeDocument/2006/relationships/hyperlink" Target="https://www.lavrpack.ru/catalog/?product=a811cf28-d60a-11ee-a0ad-00e01a6800eb%23cb41261f-d60a-11ee-a0ad-00e01a6800eb" TargetMode="External"/><Relationship Id="rId_hyperlink_219" Type="http://schemas.openxmlformats.org/officeDocument/2006/relationships/hyperlink" Target="https://www.lavrpack.ru/catalog/?product=98e229fa-d609-11ee-a0ad-00e01a6800eb%2315a86b77-d60a-11ee-a0ad-00e01a6800eb" TargetMode="External"/><Relationship Id="rId_hyperlink_220" Type="http://schemas.openxmlformats.org/officeDocument/2006/relationships/hyperlink" Target="https://www.lavrpack.ru/catalog/?product=98e229fa-d609-11ee-a0ad-00e01a6800eb%23e9930fdd-d609-11ee-a0ad-00e01a6800eb" TargetMode="External"/><Relationship Id="rId_hyperlink_221" Type="http://schemas.openxmlformats.org/officeDocument/2006/relationships/hyperlink" Target="https://www.lavrpack.ru/catalog/?product=98e229fa-d609-11ee-a0ad-00e01a6800eb%23bbb96e1d-d609-11ee-a0ad-00e01a6800eb" TargetMode="External"/><Relationship Id="rId_hyperlink_222" Type="http://schemas.openxmlformats.org/officeDocument/2006/relationships/hyperlink" Target="https://www.lavrpack.ru/catalog/?product=98e229fa-d609-11ee-a0ad-00e01a6800eb%2320a8677d-d60a-11ee-a0ad-00e01a6800eb" TargetMode="External"/><Relationship Id="rId_hyperlink_223" Type="http://schemas.openxmlformats.org/officeDocument/2006/relationships/hyperlink" Target="https://www.lavrpack.ru/catalog/?product=98e229fa-d609-11ee-a0ad-00e01a6800eb%23cef1aa83-d609-11ee-a0ad-00e01a6800eb" TargetMode="External"/><Relationship Id="rId_hyperlink_224" Type="http://schemas.openxmlformats.org/officeDocument/2006/relationships/hyperlink" Target="https://www.lavrpack.ru/catalog/?product=98e229fa-d609-11ee-a0ad-00e01a6800eb%23dc3414bb-d609-11ee-a0ad-00e01a6800eb" TargetMode="External"/><Relationship Id="rId_hyperlink_225" Type="http://schemas.openxmlformats.org/officeDocument/2006/relationships/hyperlink" Target="https://www.lavrpack.ru/catalog/?product=0f904a34-d608-11ee-a0ad-00e01a6800eb%233e8c538c-d608-11ee-a0ad-00e01a6800eb" TargetMode="External"/><Relationship Id="rId_hyperlink_226" Type="http://schemas.openxmlformats.org/officeDocument/2006/relationships/hyperlink" Target="https://www.lavrpack.ru/catalog/?product=0f904a34-d608-11ee-a0ad-00e01a6800eb%2326452a91-d608-11ee-a0ad-00e01a6800eb" TargetMode="External"/><Relationship Id="rId_hyperlink_227" Type="http://schemas.openxmlformats.org/officeDocument/2006/relationships/hyperlink" Target="https://www.lavrpack.ru/catalog/?product=0f904a34-d608-11ee-a0ad-00e01a6800eb%23784a753a-d608-11ee-a0ad-00e01a6800eb" TargetMode="External"/><Relationship Id="rId_hyperlink_228" Type="http://schemas.openxmlformats.org/officeDocument/2006/relationships/hyperlink" Target="https://www.lavrpack.ru/catalog/?product=0f904a34-d608-11ee-a0ad-00e01a6800eb%235b4c724d-d608-11ee-a0ad-00e01a6800eb" TargetMode="External"/><Relationship Id="rId_hyperlink_229" Type="http://schemas.openxmlformats.org/officeDocument/2006/relationships/hyperlink" Target="https://www.lavrpack.ru/catalog/?product=0f904a34-d608-11ee-a0ad-00e01a6800eb%2370a36861-d608-11ee-a0ad-00e01a6800eb" TargetMode="External"/><Relationship Id="rId_hyperlink_230" Type="http://schemas.openxmlformats.org/officeDocument/2006/relationships/hyperlink" Target="https://www.lavrpack.ru/catalog/?product=158ce692-cfb5-11ee-a0ad-00e01a6800eb%2364c35160-cfb5-11ee-a0ad-00e01a6800eb" TargetMode="External"/><Relationship Id="rId_hyperlink_231" Type="http://schemas.openxmlformats.org/officeDocument/2006/relationships/hyperlink" Target="https://www.lavrpack.ru/catalog/?product=491ae707-ad88-11ef-ab3b-22344d083d2c%2365294b40-ad88-11ef-ab3b-22344d083d2c" TargetMode="External"/><Relationship Id="rId_hyperlink_232" Type="http://schemas.openxmlformats.org/officeDocument/2006/relationships/hyperlink" Target="https://www.lavrpack.ru/catalog/?product=491ae707-ad88-11ef-ab3b-22344d083d2c%2356e57414-ad88-11ef-ab3b-22344d083d2c" TargetMode="External"/><Relationship Id="rId_hyperlink_233" Type="http://schemas.openxmlformats.org/officeDocument/2006/relationships/hyperlink" Target="https://www.lavrpack.ru/catalog/?product=491ae707-ad88-11ef-ab3b-22344d083d2c%2365294b30-ad88-11ef-ab3b-22344d083d2c" TargetMode="External"/><Relationship Id="rId_hyperlink_234" Type="http://schemas.openxmlformats.org/officeDocument/2006/relationships/hyperlink" Target="https://www.lavrpack.ru/catalog/?product=491ae707-ad88-11ef-ab3b-22344d083d2c%235df0b87b-ad88-11ef-ab3b-22344d083d2c" TargetMode="External"/><Relationship Id="rId_hyperlink_235" Type="http://schemas.openxmlformats.org/officeDocument/2006/relationships/hyperlink" Target="https://www.lavrpack.ru/catalog/?product=491ae707-ad88-11ef-ab3b-22344d083d2c%2372dd47e3-ad88-11ef-ab3b-22344d083d2c" TargetMode="External"/><Relationship Id="rId_hyperlink_236" Type="http://schemas.openxmlformats.org/officeDocument/2006/relationships/hyperlink" Target="https://www.lavrpack.ru/catalog/?product=b7027ffb-d604-11ee-a0ad-00e01a6800eb%23e8d0483f-d605-11ee-a0ad-00e01a6800eb" TargetMode="External"/><Relationship Id="rId_hyperlink_237" Type="http://schemas.openxmlformats.org/officeDocument/2006/relationships/hyperlink" Target="https://www.lavrpack.ru/catalog/?product=b7027ffb-d604-11ee-a0ad-00e01a6800eb%23f8890126-d604-11ee-a0ad-00e01a6800eb" TargetMode="External"/><Relationship Id="rId_hyperlink_238" Type="http://schemas.openxmlformats.org/officeDocument/2006/relationships/hyperlink" Target="https://www.lavrpack.ru/catalog/?product=b7027ffb-d604-11ee-a0ad-00e01a6800eb%23d25bad09-d605-11ee-a0ad-00e01a6800eb" TargetMode="External"/><Relationship Id="rId_hyperlink_239" Type="http://schemas.openxmlformats.org/officeDocument/2006/relationships/hyperlink" Target="https://www.lavrpack.ru/catalog/?product=b7027ffb-d604-11ee-a0ad-00e01a6800eb%236f3a821d-d605-11ee-a0ad-00e01a6800eb" TargetMode="External"/><Relationship Id="rId_hyperlink_240" Type="http://schemas.openxmlformats.org/officeDocument/2006/relationships/hyperlink" Target="https://www.lavrpack.ru/catalog/?product=b7027ffb-d604-11ee-a0ad-00e01a6800eb%235d8d66d7-d605-11ee-a0ad-00e01a6800eb" TargetMode="External"/><Relationship Id="rId_hyperlink_241" Type="http://schemas.openxmlformats.org/officeDocument/2006/relationships/hyperlink" Target="https://www.lavrpack.ru/catalog/?product=b7027ffb-d604-11ee-a0ad-00e01a6800eb%23a35fa3cc-d605-11ee-a0ad-00e01a6800eb" TargetMode="External"/><Relationship Id="rId_hyperlink_242" Type="http://schemas.openxmlformats.org/officeDocument/2006/relationships/hyperlink" Target="https://www.lavrpack.ru/catalog/?product=b7027ffb-d604-11ee-a0ad-00e01a6800eb%2390d9ee8f-d605-11ee-a0ad-00e01a6800eb" TargetMode="External"/><Relationship Id="rId_hyperlink_243" Type="http://schemas.openxmlformats.org/officeDocument/2006/relationships/hyperlink" Target="https://www.lavrpack.ru/catalog/?product=b7027ffb-d604-11ee-a0ad-00e01a6800eb%23c138a4f0-d605-11ee-a0ad-00e01a6800eb" TargetMode="External"/><Relationship Id="rId_hyperlink_244" Type="http://schemas.openxmlformats.org/officeDocument/2006/relationships/hyperlink" Target="https://www.lavrpack.ru/catalog/?product=b7027ffb-d604-11ee-a0ad-00e01a6800eb%23f71aeb44-d605-11ee-a0ad-00e01a6800eb" TargetMode="External"/><Relationship Id="rId_hyperlink_245" Type="http://schemas.openxmlformats.org/officeDocument/2006/relationships/hyperlink" Target="https://www.lavrpack.ru/catalog/?product=6ab70781-d603-11ee-a0ad-00e01a6800eb%239042fbee-d603-11ee-a0ad-00e01a6800eb" TargetMode="External"/><Relationship Id="rId_hyperlink_246" Type="http://schemas.openxmlformats.org/officeDocument/2006/relationships/hyperlink" Target="https://www.lavrpack.ru/catalog/?product=8bcb6b7b-d601-11ee-a0ad-00e01a6800eb%23aa144d57-d601-11ee-a0ad-00e01a6800eb" TargetMode="External"/><Relationship Id="rId_hyperlink_247" Type="http://schemas.openxmlformats.org/officeDocument/2006/relationships/hyperlink" Target="https://www.lavrpack.ru/catalog/?product=8bcb6b7b-d601-11ee-a0ad-00e01a6800eb%239b4b8164-d601-11ee-a0ad-00e01a6800eb" TargetMode="External"/><Relationship Id="rId_hyperlink_248" Type="http://schemas.openxmlformats.org/officeDocument/2006/relationships/hyperlink" Target="https://www.lavrpack.ru/catalog/?product=8bcb6b7b-d601-11ee-a0ad-00e01a6800eb%2393c5c84a-d601-11ee-a0ad-00e01a6800eb" TargetMode="External"/><Relationship Id="rId_hyperlink_249" Type="http://schemas.openxmlformats.org/officeDocument/2006/relationships/hyperlink" Target="https://www.lavrpack.ru/catalog/?product=03bae57a-d600-11ee-a0ad-00e01a6800eb%233692ca2b-d600-11ee-a0ad-00e01a6800eb" TargetMode="External"/><Relationship Id="rId_hyperlink_250" Type="http://schemas.openxmlformats.org/officeDocument/2006/relationships/hyperlink" Target="https://www.lavrpack.ru/catalog/?product=03bae57a-d600-11ee-a0ad-00e01a6800eb%2345cb7674-d600-11ee-a0ad-00e01a6800eb" TargetMode="External"/><Relationship Id="rId_hyperlink_251" Type="http://schemas.openxmlformats.org/officeDocument/2006/relationships/hyperlink" Target="https://www.lavrpack.ru/catalog/?product=60887019-d5fe-11ee-a0ad-00e01a6800eb%23d1311091-d5fe-11ee-a0ad-00e01a6800eb" TargetMode="External"/><Relationship Id="rId_hyperlink_252" Type="http://schemas.openxmlformats.org/officeDocument/2006/relationships/hyperlink" Target="https://www.lavrpack.ru/catalog/?product=60887019-d5fe-11ee-a0ad-00e01a6800eb%2323d83884-d5ff-11ee-a0ad-00e01a6800eb" TargetMode="External"/><Relationship Id="rId_hyperlink_253" Type="http://schemas.openxmlformats.org/officeDocument/2006/relationships/hyperlink" Target="https://www.lavrpack.ru/catalog/?product=60887019-d5fe-11ee-a0ad-00e01a6800eb%232db36b26-d5ff-11ee-a0ad-00e01a6800eb" TargetMode="External"/><Relationship Id="rId_hyperlink_254" Type="http://schemas.openxmlformats.org/officeDocument/2006/relationships/hyperlink" Target="https://www.lavrpack.ru/catalog/?product=60887019-d5fe-11ee-a0ad-00e01a6800eb%23995163c2-d5fe-11ee-a0ad-00e01a6800eb" TargetMode="External"/><Relationship Id="rId_hyperlink_255" Type="http://schemas.openxmlformats.org/officeDocument/2006/relationships/hyperlink" Target="https://www.lavrpack.ru/catalog/?product=60887019-d5fe-11ee-a0ad-00e01a6800eb%23b3c0cbed-d5fe-11ee-a0ad-00e01a6800eb" TargetMode="External"/><Relationship Id="rId_hyperlink_256" Type="http://schemas.openxmlformats.org/officeDocument/2006/relationships/hyperlink" Target="https://www.lavrpack.ru/catalog/?product=60887019-d5fe-11ee-a0ad-00e01a6800eb%23a4111a7f-d5fe-11ee-a0ad-00e01a6800eb" TargetMode="External"/><Relationship Id="rId_hyperlink_257" Type="http://schemas.openxmlformats.org/officeDocument/2006/relationships/hyperlink" Target="https://www.lavrpack.ru/catalog/?product=60887019-d5fe-11ee-a0ad-00e01a6800eb%23c55f9b94-d5fe-11ee-a0ad-00e01a6800eb" TargetMode="External"/><Relationship Id="rId_hyperlink_258" Type="http://schemas.openxmlformats.org/officeDocument/2006/relationships/hyperlink" Target="https://www.lavrpack.ru/catalog/?product=9dc0562d-d5fd-11ee-a0ad-00e01a6800eb%2334d757c3-b61a-11ef-ab3b-22344d083d2c" TargetMode="External"/><Relationship Id="rId_hyperlink_259" Type="http://schemas.openxmlformats.org/officeDocument/2006/relationships/hyperlink" Target="https://www.lavrpack.ru/catalog/?product=9dc0562d-d5fd-11ee-a0ad-00e01a6800eb%23cd1210ff-d5fd-11ee-a0ad-00e01a6800eb" TargetMode="External"/><Relationship Id="rId_hyperlink_260" Type="http://schemas.openxmlformats.org/officeDocument/2006/relationships/hyperlink" Target="https://www.lavrpack.ru/catalog/?product=9dc0562d-d5fd-11ee-a0ad-00e01a6800eb%23af4e7c42-d5fd-11ee-a0ad-00e01a6800eb" TargetMode="External"/><Relationship Id="rId_hyperlink_261" Type="http://schemas.openxmlformats.org/officeDocument/2006/relationships/hyperlink" Target="https://www.lavrpack.ru/catalog/?product=9dc0562d-d5fd-11ee-a0ad-00e01a6800eb%23af4e7c32-d5fd-11ee-a0ad-00e01a6800eb" TargetMode="External"/><Relationship Id="rId_hyperlink_262" Type="http://schemas.openxmlformats.org/officeDocument/2006/relationships/hyperlink" Target="https://www.lavrpack.ru/catalog/?product=9dc0562d-d5fd-11ee-a0ad-00e01a6800eb%23c0822ded-d5fd-11ee-a0ad-00e01a6800eb" TargetMode="External"/><Relationship Id="rId_hyperlink_263" Type="http://schemas.openxmlformats.org/officeDocument/2006/relationships/hyperlink" Target="https://www.lavrpack.ru/catalog/?product=9dc0562d-d5fd-11ee-a0ad-00e01a6800eb%23d3bccbb3-d5fd-11ee-a0ad-00e01a6800eb" TargetMode="External"/><Relationship Id="rId_hyperlink_264" Type="http://schemas.openxmlformats.org/officeDocument/2006/relationships/hyperlink" Target="https://www.lavrpack.ru/catalog/?product=b3ae2e38-cf08-11ee-a0ad-00e01a6800eb%23eb44105f-cf08-11ee-a0ad-00e01a6800eb" TargetMode="External"/><Relationship Id="rId_hyperlink_265" Type="http://schemas.openxmlformats.org/officeDocument/2006/relationships/hyperlink" Target="https://www.lavrpack.ru/catalog/?product=bc632e5c-d5fc-11ee-a0ad-00e01a6800eb%23e4afba40-d5fc-11ee-a0ad-00e01a6800eb" TargetMode="External"/><Relationship Id="rId_hyperlink_266" Type="http://schemas.openxmlformats.org/officeDocument/2006/relationships/hyperlink" Target="https://www.lavrpack.ru/catalog/?product=bc632e5c-d5fc-11ee-a0ad-00e01a6800eb%23fd4ef615-d5fc-11ee-a0ad-00e01a6800eb" TargetMode="External"/><Relationship Id="rId_hyperlink_267" Type="http://schemas.openxmlformats.org/officeDocument/2006/relationships/hyperlink" Target="https://www.lavrpack.ru/catalog/?product=bc632e5c-d5fc-11ee-a0ad-00e01a6800eb%23ed63c240-d5fc-11ee-a0ad-00e01a6800eb" TargetMode="External"/><Relationship Id="rId_hyperlink_268" Type="http://schemas.openxmlformats.org/officeDocument/2006/relationships/hyperlink" Target="https://www.lavrpack.ru/catalog/?product=3b49fb66-da1b-11ee-a0ad-00e01a6800eb%23497a6f48-da1b-11ee-a0ad-00e01a6800eb" TargetMode="External"/><Relationship Id="rId_hyperlink_269" Type="http://schemas.openxmlformats.org/officeDocument/2006/relationships/hyperlink" Target="https://www.lavrpack.ru/catalog/?product=3b49fb66-da1b-11ee-a0ad-00e01a6800eb%2343680cb5-da1b-11ee-a0ad-00e01a6800eb" TargetMode="External"/><Relationship Id="rId_hyperlink_270" Type="http://schemas.openxmlformats.org/officeDocument/2006/relationships/hyperlink" Target="https://www.lavrpack.ru/catalog/?product=c2e9b6d1-d5fb-11ee-a0ad-00e01a6800eb%23f0c357cc-d5fb-11ee-a0ad-00e01a6800eb" TargetMode="External"/><Relationship Id="rId_hyperlink_271" Type="http://schemas.openxmlformats.org/officeDocument/2006/relationships/hyperlink" Target="https://www.lavrpack.ru/catalog/?product=c2e9b6d1-d5fb-11ee-a0ad-00e01a6800eb%23d9a35982-d5fb-11ee-a0ad-00e01a6800eb" TargetMode="External"/><Relationship Id="rId_hyperlink_272" Type="http://schemas.openxmlformats.org/officeDocument/2006/relationships/hyperlink" Target="https://www.lavrpack.ru/catalog/?product=c2e9b6d1-d5fb-11ee-a0ad-00e01a6800eb%2301b462ff-d5fc-11ee-a0ad-00e01a6800eb" TargetMode="External"/><Relationship Id="rId_hyperlink_273" Type="http://schemas.openxmlformats.org/officeDocument/2006/relationships/hyperlink" Target="https://www.lavrpack.ru/catalog/?product=c2e9b6d1-d5fb-11ee-a0ad-00e01a6800eb%23dfa04fc2-d5fb-11ee-a0ad-00e01a6800eb" TargetMode="External"/><Relationship Id="rId_hyperlink_274" Type="http://schemas.openxmlformats.org/officeDocument/2006/relationships/hyperlink" Target="https://www.lavrpack.ru/catalog/?product=c2e9b6d1-d5fb-11ee-a0ad-00e01a6800eb%23d0275e0c-d5fb-11ee-a0ad-00e01a6800eb" TargetMode="External"/><Relationship Id="rId_hyperlink_275" Type="http://schemas.openxmlformats.org/officeDocument/2006/relationships/hyperlink" Target="https://www.lavrpack.ru/catalog/?product=c2e9b6d1-d5fb-11ee-a0ad-00e01a6800eb%2301b4630f-d5fc-11ee-a0ad-00e01a6800eb" TargetMode="External"/><Relationship Id="rId_hyperlink_276" Type="http://schemas.openxmlformats.org/officeDocument/2006/relationships/hyperlink" Target="https://www.lavrpack.ru/catalog/?product=1021fbdb-6a7f-11ef-ab51-1cfd08767542%2318351275-6a7f-11ef-ab51-1cfd08767542" TargetMode="External"/><Relationship Id="rId_hyperlink_277" Type="http://schemas.openxmlformats.org/officeDocument/2006/relationships/hyperlink" Target="https://www.lavrpack.ru/catalog/?product=1021fbdb-6a7f-11ef-ab51-1cfd08767542%2318351285-6a7f-11ef-ab51-1cfd08767542" TargetMode="External"/><Relationship Id="rId_hyperlink_278" Type="http://schemas.openxmlformats.org/officeDocument/2006/relationships/hyperlink" Target="https://www.lavrpack.ru/catalog/?product=ef9ab343-d5f8-11ee-a0ad-00e01a6800eb%23196b3f73-d5f9-11ee-a0ad-00e01a6800eb" TargetMode="External"/><Relationship Id="rId_hyperlink_279" Type="http://schemas.openxmlformats.org/officeDocument/2006/relationships/hyperlink" Target="https://www.lavrpack.ru/catalog/?product=ef9ab343-d5f8-11ee-a0ad-00e01a6800eb%2327ffad20-d5f9-11ee-a0ad-00e01a6800eb" TargetMode="External"/><Relationship Id="rId_hyperlink_280" Type="http://schemas.openxmlformats.org/officeDocument/2006/relationships/hyperlink" Target="https://www.lavrpack.ru/catalog/?product=ef9ab343-d5f8-11ee-a0ad-00e01a6800eb%231fc2a9ee-d5f9-11ee-a0ad-00e01a6800eb" TargetMode="External"/><Relationship Id="rId_hyperlink_281" Type="http://schemas.openxmlformats.org/officeDocument/2006/relationships/hyperlink" Target="https://www.lavrpack.ru/catalog/?product=ef9ab343-d5f8-11ee-a0ad-00e01a6800eb%23fc0e05e3-d5f8-11ee-a0ad-00e01a6800eb" TargetMode="External"/><Relationship Id="rId_hyperlink_282" Type="http://schemas.openxmlformats.org/officeDocument/2006/relationships/hyperlink" Target="https://www.lavrpack.ru/catalog/?product=f6e40646-3d2f-11f0-ab41-22344d083d2c%232a758e56-3d30-11f0-ab41-22344d083d2c" TargetMode="External"/><Relationship Id="rId_hyperlink_283" Type="http://schemas.openxmlformats.org/officeDocument/2006/relationships/hyperlink" Target="https://www.lavrpack.ru/catalog/?product=f6e40646-3d2f-11f0-ab41-22344d083d2c%230f48eaec-3d30-11f0-ab41-22344d083d2c" TargetMode="External"/><Relationship Id="rId_hyperlink_284" Type="http://schemas.openxmlformats.org/officeDocument/2006/relationships/hyperlink" Target="https://www.lavrpack.ru/catalog/?product=f6e40646-3d2f-11f0-ab41-22344d083d2c%23094923d6-3d30-11f0-ab41-22344d083d2c" TargetMode="External"/><Relationship Id="rId_hyperlink_285" Type="http://schemas.openxmlformats.org/officeDocument/2006/relationships/hyperlink" Target="https://www.lavrpack.ru/catalog/?product=854e787c-3d31-11f0-ab41-22344d083d2c%23ae4f6169-3d31-11f0-ab41-22344d083d2c" TargetMode="External"/><Relationship Id="rId_hyperlink_286" Type="http://schemas.openxmlformats.org/officeDocument/2006/relationships/hyperlink" Target="https://www.lavrpack.ru/catalog/?product=854e787c-3d31-11f0-ab41-22344d083d2c%2398a60081-3d31-11f0-ab41-22344d083d2c" TargetMode="External"/><Relationship Id="rId_hyperlink_287" Type="http://schemas.openxmlformats.org/officeDocument/2006/relationships/hyperlink" Target="https://www.lavrpack.ru/catalog/?product=3c5c249f-69e3-11ee-a8ad-00e01a6800eb" TargetMode="External"/><Relationship Id="rId_hyperlink_288" Type="http://schemas.openxmlformats.org/officeDocument/2006/relationships/hyperlink" Target="https://www.lavrpack.ru/catalog/?product=ee204857-7f2c-11ec-b73f-0018e40a3af2" TargetMode="External"/><Relationship Id="rId_hyperlink_289" Type="http://schemas.openxmlformats.org/officeDocument/2006/relationships/hyperlink" Target="https://www.lavrpack.ru/catalog/?product=8903567a-d574-11ee-a0ad-00e01a6800eb%238479e796-d5f7-11ee-a0ad-00e01a6800eb" TargetMode="External"/><Relationship Id="rId_hyperlink_290" Type="http://schemas.openxmlformats.org/officeDocument/2006/relationships/hyperlink" Target="https://www.lavrpack.ru/catalog/?product=8903567a-d574-11ee-a0ad-00e01a6800eb%235665111e-d575-11ee-a0ad-00e01a6800eb" TargetMode="External"/><Relationship Id="rId_hyperlink_291" Type="http://schemas.openxmlformats.org/officeDocument/2006/relationships/hyperlink" Target="https://www.lavrpack.ru/catalog/?product=8903567a-d574-11ee-a0ad-00e01a6800eb%236648d38b-d5f7-11ee-a0ad-00e01a6800eb" TargetMode="External"/><Relationship Id="rId_hyperlink_292" Type="http://schemas.openxmlformats.org/officeDocument/2006/relationships/hyperlink" Target="https://www.lavrpack.ru/catalog/?product=8903567a-d574-11ee-a0ad-00e01a6800eb%237e09973d-d577-11ee-a0ad-00e01a6800eb" TargetMode="External"/><Relationship Id="rId_hyperlink_293" Type="http://schemas.openxmlformats.org/officeDocument/2006/relationships/hyperlink" Target="https://www.lavrpack.ru/catalog/?product=8903567a-d574-11ee-a0ad-00e01a6800eb%2344d32447-d577-11ee-a0ad-00e01a6800eb" TargetMode="External"/><Relationship Id="rId_hyperlink_294" Type="http://schemas.openxmlformats.org/officeDocument/2006/relationships/hyperlink" Target="https://www.lavrpack.ru/catalog/?product=8903567a-d574-11ee-a0ad-00e01a6800eb%2391e95b97-d574-11ee-a0ad-00e01a6800eb" TargetMode="External"/><Relationship Id="rId_hyperlink_295" Type="http://schemas.openxmlformats.org/officeDocument/2006/relationships/hyperlink" Target="https://www.lavrpack.ru/catalog/?product=8903567a-d574-11ee-a0ad-00e01a6800eb%236970135e-d575-11ee-a0ad-00e01a6800eb" TargetMode="External"/><Relationship Id="rId_hyperlink_296" Type="http://schemas.openxmlformats.org/officeDocument/2006/relationships/hyperlink" Target="https://www.lavrpack.ru/catalog/?product=8903567a-d574-11ee-a0ad-00e01a6800eb%23b7ab282f-d577-11ee-a0ad-00e01a6800eb" TargetMode="External"/><Relationship Id="rId_hyperlink_297" Type="http://schemas.openxmlformats.org/officeDocument/2006/relationships/hyperlink" Target="https://www.lavrpack.ru/catalog/?product=8903567a-d574-11ee-a0ad-00e01a6800eb%234254378e-d575-11ee-a0ad-00e01a6800eb" TargetMode="External"/><Relationship Id="rId_hyperlink_298" Type="http://schemas.openxmlformats.org/officeDocument/2006/relationships/hyperlink" Target="https://www.lavrpack.ru/catalog/?product=8903567a-d574-11ee-a0ad-00e01a6800eb%23be21848d-d577-11ee-a0ad-00e01a6800eb" TargetMode="External"/><Relationship Id="rId_hyperlink_299" Type="http://schemas.openxmlformats.org/officeDocument/2006/relationships/hyperlink" Target="https://www.lavrpack.ru/catalog/?product=8903567a-d574-11ee-a0ad-00e01a6800eb%2355d5f147-d5f7-11ee-a0ad-00e01a6800eb" TargetMode="External"/><Relationship Id="rId_hyperlink_300" Type="http://schemas.openxmlformats.org/officeDocument/2006/relationships/hyperlink" Target="https://www.lavrpack.ru/catalog/?product=8903567a-d574-11ee-a0ad-00e01a6800eb%23f34d6856-d574-11ee-a0ad-00e01a6800eb" TargetMode="External"/><Relationship Id="rId_hyperlink_301" Type="http://schemas.openxmlformats.org/officeDocument/2006/relationships/hyperlink" Target="https://www.lavrpack.ru/catalog/?product=8903567a-d574-11ee-a0ad-00e01a6800eb%2377923eef-d575-11ee-a0ad-00e01a6800eb" TargetMode="External"/><Relationship Id="rId_hyperlink_302" Type="http://schemas.openxmlformats.org/officeDocument/2006/relationships/hyperlink" Target="https://www.lavrpack.ru/catalog/?product=8903567a-d574-11ee-a0ad-00e01a6800eb%23f95182b6-d574-11ee-a0ad-00e01a6800eb" TargetMode="External"/><Relationship Id="rId_hyperlink_303" Type="http://schemas.openxmlformats.org/officeDocument/2006/relationships/hyperlink" Target="https://www.lavrpack.ru/catalog/?product=8903567a-d574-11ee-a0ad-00e01a6800eb%23162bd099-d575-11ee-a0ad-00e01a6800eb" TargetMode="External"/><Relationship Id="rId_hyperlink_304" Type="http://schemas.openxmlformats.org/officeDocument/2006/relationships/hyperlink" Target="https://www.lavrpack.ru/catalog/?product=8903567a-d574-11ee-a0ad-00e01a6800eb%235ea829b8-5885-11ef-ab50-1cfd08767542" TargetMode="External"/><Relationship Id="rId_hyperlink_305" Type="http://schemas.openxmlformats.org/officeDocument/2006/relationships/hyperlink" Target="https://www.lavrpack.ru/catalog/?product=6da389b3-3e28-11ed-8758-00e01a6800eb" TargetMode="External"/><Relationship Id="rId_hyperlink_306" Type="http://schemas.openxmlformats.org/officeDocument/2006/relationships/hyperlink" Target="https://www.lavrpack.ru/catalog/?product=e1621587-ed2e-11ef-ab3d-22344d083d2c%2351a65f4a-ed2f-11ef-ab3d-22344d083d2c" TargetMode="External"/><Relationship Id="rId_hyperlink_307" Type="http://schemas.openxmlformats.org/officeDocument/2006/relationships/hyperlink" Target="https://www.lavrpack.ru/catalog/?product=e1621587-ed2e-11ef-ab3d-22344d083d2c%2342a4fb37-ed2f-11ef-ab3d-22344d083d2c" TargetMode="External"/><Relationship Id="rId_hyperlink_308" Type="http://schemas.openxmlformats.org/officeDocument/2006/relationships/hyperlink" Target="https://www.lavrpack.ru/catalog/?product=e1621587-ed2e-11ef-ab3d-22344d083d2c%23477a3324-3d28-11f0-ab41-22344d083d2c" TargetMode="External"/><Relationship Id="rId_hyperlink_309" Type="http://schemas.openxmlformats.org/officeDocument/2006/relationships/hyperlink" Target="https://www.lavrpack.ru/catalog/?product=e1621587-ed2e-11ef-ab3d-22344d083d2c%23ee81d3cb-ed2e-11ef-ab3d-22344d083d2c" TargetMode="External"/><Relationship Id="rId_hyperlink_310" Type="http://schemas.openxmlformats.org/officeDocument/2006/relationships/hyperlink" Target="https://www.lavrpack.ru/catalog/?product=e1621587-ed2e-11ef-ab3d-22344d083d2c%23444d56bc-7c3f-11f0-ab48-22344d083d2c" TargetMode="External"/><Relationship Id="rId_hyperlink_311" Type="http://schemas.openxmlformats.org/officeDocument/2006/relationships/hyperlink" Target="https://www.lavrpack.ru/catalog/?product=e1621587-ed2e-11ef-ab3d-22344d083d2c%23ee81d2e3-ed2e-11ef-ab3d-22344d083d2c" TargetMode="External"/><Relationship Id="rId_hyperlink_312" Type="http://schemas.openxmlformats.org/officeDocument/2006/relationships/hyperlink" Target="https://www.lavrpack.ru/catalog/?product=42a2bbf5-1a72-11ee-8f7e-00e01a6800eb" TargetMode="External"/><Relationship Id="rId_hyperlink_313" Type="http://schemas.openxmlformats.org/officeDocument/2006/relationships/hyperlink" Target="https://www.lavrpack.ru/catalog/?product=4b589b8e-cef7-11ee-a0ad-00e01a6800eb%23957db8b1-cef7-11ee-a0ad-00e01a6800eb" TargetMode="External"/><Relationship Id="rId_hyperlink_314" Type="http://schemas.openxmlformats.org/officeDocument/2006/relationships/hyperlink" Target="https://www.lavrpack.ru/catalog/?product=4b589b8e-cef7-11ee-a0ad-00e01a6800eb%237adc53b5-cef7-11ee-a0ad-00e01a6800eb" TargetMode="External"/><Relationship Id="rId_hyperlink_315" Type="http://schemas.openxmlformats.org/officeDocument/2006/relationships/hyperlink" Target="https://www.lavrpack.ru/catalog/?product=5ba2a244-ccc4-11ee-a0ad-00e01a6800eb%237c8adca4-ccc9-11ee-a0ad-00e01a6800eb" TargetMode="External"/><Relationship Id="rId_hyperlink_316" Type="http://schemas.openxmlformats.org/officeDocument/2006/relationships/hyperlink" Target="https://www.lavrpack.ru/catalog/?product=5ba2a244-ccc4-11ee-a0ad-00e01a6800eb%232b3d5a40-ccca-11ee-a0ad-00e01a6800eb" TargetMode="External"/><Relationship Id="rId_hyperlink_317" Type="http://schemas.openxmlformats.org/officeDocument/2006/relationships/hyperlink" Target="https://www.lavrpack.ru/catalog/?product=5ba2a244-ccc4-11ee-a0ad-00e01a6800eb%23c5cf3c24-ccc7-11ee-a0ad-00e01a6800eb" TargetMode="External"/><Relationship Id="rId_hyperlink_318" Type="http://schemas.openxmlformats.org/officeDocument/2006/relationships/hyperlink" Target="https://www.lavrpack.ru/catalog/?product=5ba2a244-ccc4-11ee-a0ad-00e01a6800eb%2399735e62-ccc4-11ee-a0ad-00e01a6800eb" TargetMode="External"/><Relationship Id="rId_hyperlink_319" Type="http://schemas.openxmlformats.org/officeDocument/2006/relationships/hyperlink" Target="https://www.lavrpack.ru/catalog/?product=5ba2a244-ccc4-11ee-a0ad-00e01a6800eb%231138fb9a-ccc5-11ee-a0ad-00e01a6800eb" TargetMode="External"/><Relationship Id="rId_hyperlink_320" Type="http://schemas.openxmlformats.org/officeDocument/2006/relationships/hyperlink" Target="https://www.lavrpack.ru/catalog/?product=5ba2a244-ccc4-11ee-a0ad-00e01a6800eb%23b29f1fde-ccc9-11ee-a0ad-00e01a6800eb" TargetMode="External"/><Relationship Id="rId_hyperlink_321" Type="http://schemas.openxmlformats.org/officeDocument/2006/relationships/hyperlink" Target="https://www.lavrpack.ru/catalog/?product=5ba2a244-ccc4-11ee-a0ad-00e01a6800eb%23ac41f6c3-ccc7-11ee-a0ad-00e01a6800eb" TargetMode="External"/><Relationship Id="rId_hyperlink_322" Type="http://schemas.openxmlformats.org/officeDocument/2006/relationships/hyperlink" Target="https://www.lavrpack.ru/catalog/?product=2613fedb-cfd5-11ee-a0ad-00e01a6800eb%234769a4c6-cfd5-11ee-a0ad-00e01a6800eb" TargetMode="External"/><Relationship Id="rId_hyperlink_323" Type="http://schemas.openxmlformats.org/officeDocument/2006/relationships/hyperlink" Target="https://www.lavrpack.ru/catalog/?product=2613fedb-cfd5-11ee-a0ad-00e01a6800eb%2339855c38-cfd5-11ee-a0ad-00e01a6800eb" TargetMode="External"/><Relationship Id="rId_hyperlink_324" Type="http://schemas.openxmlformats.org/officeDocument/2006/relationships/hyperlink" Target="https://www.lavrpack.ru/catalog/?product=2613fedb-cfd5-11ee-a0ad-00e01a6800eb%2340a97d0a-cfd5-11ee-a0ad-00e01a6800eb" TargetMode="External"/><Relationship Id="rId_hyperlink_325" Type="http://schemas.openxmlformats.org/officeDocument/2006/relationships/hyperlink" Target="https://www.lavrpack.ru/catalog/?product=3ec4895a-778d-11ed-bb4b-00e01a6800eb%236b961913-778d-11ed-bb4b-00e01a6800eb" TargetMode="External"/><Relationship Id="rId_hyperlink_326" Type="http://schemas.openxmlformats.org/officeDocument/2006/relationships/hyperlink" Target="https://www.lavrpack.ru/catalog/?product=3ec4895a-778d-11ed-bb4b-00e01a6800eb%232f4c63bd-778e-11ed-bb4b-00e01a6800eb" TargetMode="External"/><Relationship Id="rId_hyperlink_327" Type="http://schemas.openxmlformats.org/officeDocument/2006/relationships/hyperlink" Target="https://www.lavrpack.ru/catalog/?product=3ec4895a-778d-11ed-bb4b-00e01a6800eb%2304dc8b08-3604-11ee-a5bc-00e01a6800eb" TargetMode="External"/><Relationship Id="rId_hyperlink_328" Type="http://schemas.openxmlformats.org/officeDocument/2006/relationships/hyperlink" Target="https://www.lavrpack.ru/catalog/?product=3ec4895a-778d-11ed-bb4b-00e01a6800eb%231e414c90-5bf1-11f0-ab43-22344d083d2c" TargetMode="External"/><Relationship Id="rId_hyperlink_329" Type="http://schemas.openxmlformats.org/officeDocument/2006/relationships/hyperlink" Target="https://www.lavrpack.ru/catalog/?product=3ec4895a-778d-11ed-bb4b-00e01a6800eb%23f7892061-778d-11ed-bb4b-00e01a6800eb" TargetMode="External"/><Relationship Id="rId_hyperlink_330" Type="http://schemas.openxmlformats.org/officeDocument/2006/relationships/hyperlink" Target="https://www.lavrpack.ru/catalog/?product=3ec4895a-778d-11ed-bb4b-00e01a6800eb%23996f7131-95ec-11ef-ab37-22344d083d2c" TargetMode="External"/><Relationship Id="rId_hyperlink_331" Type="http://schemas.openxmlformats.org/officeDocument/2006/relationships/hyperlink" Target="https://www.lavrpack.ru/catalog/?product=3ec4895a-778d-11ed-bb4b-00e01a6800eb%235aba7a42-778d-11ed-bb4b-00e01a6800eb" TargetMode="External"/><Relationship Id="rId_hyperlink_332" Type="http://schemas.openxmlformats.org/officeDocument/2006/relationships/hyperlink" Target="https://www.lavrpack.ru/catalog/?product=3ec4895a-778d-11ed-bb4b-00e01a6800eb%23503d58c7-9595-11ed-bb4b-00e01a6800eb" TargetMode="External"/><Relationship Id="rId_hyperlink_333" Type="http://schemas.openxmlformats.org/officeDocument/2006/relationships/hyperlink" Target="https://www.lavrpack.ru/catalog/?product=3ec4895a-778d-11ed-bb4b-00e01a6800eb%2373470edf-9595-11ed-bb4b-00e01a6800eb" TargetMode="External"/><Relationship Id="rId_hyperlink_334" Type="http://schemas.openxmlformats.org/officeDocument/2006/relationships/hyperlink" Target="https://www.lavrpack.ru/catalog/?product=3ec4895a-778d-11ed-bb4b-00e01a6800eb%238e50ccfa-778d-11ed-bb4b-00e01a6800eb" TargetMode="External"/><Relationship Id="rId_hyperlink_335" Type="http://schemas.openxmlformats.org/officeDocument/2006/relationships/hyperlink" Target="https://www.lavrpack.ru/catalog/?product=3ec4895a-778d-11ed-bb4b-00e01a6800eb%2305a8ea9f-778e-11ed-bb4b-00e01a6800eb" TargetMode="External"/><Relationship Id="rId_hyperlink_336" Type="http://schemas.openxmlformats.org/officeDocument/2006/relationships/hyperlink" Target="https://www.lavrpack.ru/catalog/?product=3ec4895a-778d-11ed-bb4b-00e01a6800eb%23ac6f7af6-778e-11ed-bb4b-00e01a6800eb" TargetMode="External"/><Relationship Id="rId_hyperlink_337" Type="http://schemas.openxmlformats.org/officeDocument/2006/relationships/hyperlink" Target="https://www.lavrpack.ru/catalog/?product=3ec4895a-778d-11ed-bb4b-00e01a6800eb%233b692740-9595-11ed-bb4b-00e01a6800eb" TargetMode="External"/><Relationship Id="rId_hyperlink_338" Type="http://schemas.openxmlformats.org/officeDocument/2006/relationships/hyperlink" Target="https://www.lavrpack.ru/catalog/?product=3ec4895a-778d-11ed-bb4b-00e01a6800eb%23724cbaa9-778d-11ed-bb4b-00e01a6800eb" TargetMode="External"/><Relationship Id="rId_hyperlink_339" Type="http://schemas.openxmlformats.org/officeDocument/2006/relationships/hyperlink" Target="https://www.lavrpack.ru/catalog/?product=3ec4895a-778d-11ed-bb4b-00e01a6800eb%239e129644-9595-11ed-bb4b-00e01a6800eb" TargetMode="External"/><Relationship Id="rId_hyperlink_340" Type="http://schemas.openxmlformats.org/officeDocument/2006/relationships/hyperlink" Target="https://www.lavrpack.ru/catalog/?product=3ec4895a-778d-11ed-bb4b-00e01a6800eb%23f2f6a050-778e-11ed-bb4b-00e01a6800eb" TargetMode="External"/><Relationship Id="rId_hyperlink_341" Type="http://schemas.openxmlformats.org/officeDocument/2006/relationships/hyperlink" Target="https://www.lavrpack.ru/catalog/?product=3ec4895a-778d-11ed-bb4b-00e01a6800eb%23301cff77-9595-11ed-bb4b-00e01a6800eb" TargetMode="External"/><Relationship Id="rId_hyperlink_342" Type="http://schemas.openxmlformats.org/officeDocument/2006/relationships/hyperlink" Target="https://www.lavrpack.ru/catalog/?product=3ec4895a-778d-11ed-bb4b-00e01a6800eb%2389bbd125-9595-11ed-bb4b-00e01a6800eb" TargetMode="External"/><Relationship Id="rId_hyperlink_343" Type="http://schemas.openxmlformats.org/officeDocument/2006/relationships/hyperlink" Target="https://www.lavrpack.ru/catalog/?product=3ec4895a-778d-11ed-bb4b-00e01a6800eb%237caf9bf3-778d-11ed-bb4b-00e01a6800eb" TargetMode="External"/><Relationship Id="rId_hyperlink_344" Type="http://schemas.openxmlformats.org/officeDocument/2006/relationships/hyperlink" Target="https://www.lavrpack.ru/catalog/?product=3ec4895a-778d-11ed-bb4b-00e01a6800eb%2381881f6a-3603-11ee-a5bc-00e01a6800eb" TargetMode="External"/><Relationship Id="rId_hyperlink_345" Type="http://schemas.openxmlformats.org/officeDocument/2006/relationships/hyperlink" Target="https://www.lavrpack.ru/catalog/?product=3ec4895a-778d-11ed-bb4b-00e01a6800eb%2363675e22-778d-11ed-bb4b-00e01a6800eb" TargetMode="External"/><Relationship Id="rId_hyperlink_346" Type="http://schemas.openxmlformats.org/officeDocument/2006/relationships/hyperlink" Target="https://www.lavrpack.ru/catalog/?product=3ec4895a-778d-11ed-bb4b-00e01a6800eb%239b5ed8c5-778d-11ed-bb4b-00e01a6800eb" TargetMode="External"/><Relationship Id="rId_hyperlink_347" Type="http://schemas.openxmlformats.org/officeDocument/2006/relationships/hyperlink" Target="https://www.lavrpack.ru/catalog/?product=3ec4895a-778d-11ed-bb4b-00e01a6800eb%23a5a3fab2-95ec-11ef-ab37-22344d083d2c" TargetMode="External"/><Relationship Id="rId_hyperlink_348" Type="http://schemas.openxmlformats.org/officeDocument/2006/relationships/hyperlink" Target="https://www.lavrpack.ru/catalog/?product=3ec4895a-778d-11ed-bb4b-00e01a6800eb%23a8ad29ff-778d-11ed-bb4b-00e01a6800eb" TargetMode="External"/><Relationship Id="rId_hyperlink_349" Type="http://schemas.openxmlformats.org/officeDocument/2006/relationships/hyperlink" Target="https://www.lavrpack.ru/catalog/?product=3ec4895a-778d-11ed-bb4b-00e01a6800eb%23e7ec79e3-778d-11ed-bb4b-00e01a6800eb" TargetMode="External"/><Relationship Id="rId_hyperlink_350" Type="http://schemas.openxmlformats.org/officeDocument/2006/relationships/hyperlink" Target="https://www.lavrpack.ru/catalog/?product=3ec4895a-778d-11ed-bb4b-00e01a6800eb%2357f3640d-778e-11ed-bb4b-00e01a6800eb" TargetMode="External"/><Relationship Id="rId_hyperlink_351" Type="http://schemas.openxmlformats.org/officeDocument/2006/relationships/hyperlink" Target="https://www.lavrpack.ru/catalog/?product=3ec4895a-778d-11ed-bb4b-00e01a6800eb%2317859e43-778e-11ed-bb4b-00e01a6800eb" TargetMode="External"/><Relationship Id="rId_hyperlink_352" Type="http://schemas.openxmlformats.org/officeDocument/2006/relationships/hyperlink" Target="https://www.lavrpack.ru/catalog/?product=3ec4895a-778d-11ed-bb4b-00e01a6800eb%239a6f12d2-778e-11ed-bb4b-00e01a6800eb" TargetMode="External"/><Relationship Id="rId_hyperlink_353" Type="http://schemas.openxmlformats.org/officeDocument/2006/relationships/hyperlink" Target="https://www.lavrpack.ru/catalog/?product=3ec4895a-778d-11ed-bb4b-00e01a6800eb%2393f65501-778e-11ed-bb4b-00e01a6800eb" TargetMode="External"/><Relationship Id="rId_hyperlink_354" Type="http://schemas.openxmlformats.org/officeDocument/2006/relationships/hyperlink" Target="https://www.lavrpack.ru/catalog/?product=3ec4895a-778d-11ed-bb4b-00e01a6800eb%23a282f997-778d-11ed-bb4b-00e01a6800eb" TargetMode="External"/><Relationship Id="rId_hyperlink_355" Type="http://schemas.openxmlformats.org/officeDocument/2006/relationships/hyperlink" Target="https://www.lavrpack.ru/catalog/?product=3ec4895a-778d-11ed-bb4b-00e01a6800eb%233f7c9f9e-778e-11ed-bb4b-00e01a6800eb" TargetMode="External"/><Relationship Id="rId_hyperlink_356" Type="http://schemas.openxmlformats.org/officeDocument/2006/relationships/hyperlink" Target="https://www.lavrpack.ru/catalog/?product=3ec4895a-778d-11ed-bb4b-00e01a6800eb%2367d9d510-778e-11ed-bb4b-00e01a6800eb" TargetMode="External"/><Relationship Id="rId_hyperlink_357" Type="http://schemas.openxmlformats.org/officeDocument/2006/relationships/hyperlink" Target="https://www.lavrpack.ru/catalog/?product=3ec4895a-778d-11ed-bb4b-00e01a6800eb%231091190a-778e-11ed-bb4b-00e01a6800eb" TargetMode="External"/><Relationship Id="rId_hyperlink_358" Type="http://schemas.openxmlformats.org/officeDocument/2006/relationships/hyperlink" Target="https://www.lavrpack.ru/catalog/?product=3ec4895a-778d-11ed-bb4b-00e01a6800eb%23218e0af9-778e-11ed-bb4b-00e01a6800eb" TargetMode="External"/><Relationship Id="rId_hyperlink_359" Type="http://schemas.openxmlformats.org/officeDocument/2006/relationships/hyperlink" Target="https://www.lavrpack.ru/catalog/?product=3ec4895a-778d-11ed-bb4b-00e01a6800eb%230ec22219-9595-11ed-bb4b-00e01a6800eb" TargetMode="External"/><Relationship Id="rId_hyperlink_360" Type="http://schemas.openxmlformats.org/officeDocument/2006/relationships/hyperlink" Target="https://www.lavrpack.ru/catalog/?product=3ec4895a-778d-11ed-bb4b-00e01a6800eb%23d8f4126a-778d-11ed-bb4b-00e01a6800eb" TargetMode="External"/><Relationship Id="rId_hyperlink_361" Type="http://schemas.openxmlformats.org/officeDocument/2006/relationships/hyperlink" Target="https://www.lavrpack.ru/catalog/?product=3ec4895a-778d-11ed-bb4b-00e01a6800eb%23481d9c78-778e-11ed-bb4b-00e01a6800eb" TargetMode="External"/><Relationship Id="rId_hyperlink_362" Type="http://schemas.openxmlformats.org/officeDocument/2006/relationships/hyperlink" Target="https://www.lavrpack.ru/catalog/?product=3ec4895a-778d-11ed-bb4b-00e01a6800eb%23d1cba142-9594-11ed-bb4b-00e01a6800eb" TargetMode="External"/><Relationship Id="rId_hyperlink_363" Type="http://schemas.openxmlformats.org/officeDocument/2006/relationships/hyperlink" Target="https://www.lavrpack.ru/catalog/?product=3ec4895a-778d-11ed-bb4b-00e01a6800eb%23c9908d04-778d-11ed-bb4b-00e01a6800eb" TargetMode="External"/><Relationship Id="rId_hyperlink_364" Type="http://schemas.openxmlformats.org/officeDocument/2006/relationships/hyperlink" Target="https://www.lavrpack.ru/catalog/?product=3ec4895a-778d-11ed-bb4b-00e01a6800eb%23d233eb63-778d-11ed-bb4b-00e01a6800eb" TargetMode="External"/><Relationship Id="rId_hyperlink_365" Type="http://schemas.openxmlformats.org/officeDocument/2006/relationships/hyperlink" Target="https://www.lavrpack.ru/catalog/?product=3ec4895a-778d-11ed-bb4b-00e01a6800eb%23fff402f4-778e-11ed-bb4b-00e01a6800eb" TargetMode="External"/><Relationship Id="rId_hyperlink_366" Type="http://schemas.openxmlformats.org/officeDocument/2006/relationships/hyperlink" Target="https://www.lavrpack.ru/catalog/?product=3ec4895a-778d-11ed-bb4b-00e01a6800eb%2360ec7409-778e-11ed-bb4b-00e01a6800eb" TargetMode="External"/><Relationship Id="rId_hyperlink_367" Type="http://schemas.openxmlformats.org/officeDocument/2006/relationships/hyperlink" Target="https://www.lavrpack.ru/catalog/?product=3ec4895a-778d-11ed-bb4b-00e01a6800eb%23105d5f73-778f-11ed-bb4b-00e01a6800eb" TargetMode="External"/><Relationship Id="rId_hyperlink_368" Type="http://schemas.openxmlformats.org/officeDocument/2006/relationships/hyperlink" Target="https://www.lavrpack.ru/catalog/?product=3ec4895a-778d-11ed-bb4b-00e01a6800eb%23cc14d5bf-3601-11ee-a5bc-00e01a6800eb" TargetMode="External"/><Relationship Id="rId_hyperlink_369" Type="http://schemas.openxmlformats.org/officeDocument/2006/relationships/hyperlink" Target="https://www.lavrpack.ru/catalog/?product=3ec4895a-778d-11ed-bb4b-00e01a6800eb%23c05bfab5-778d-11ed-bb4b-00e01a6800eb" TargetMode="External"/><Relationship Id="rId_hyperlink_370" Type="http://schemas.openxmlformats.org/officeDocument/2006/relationships/hyperlink" Target="https://www.lavrpack.ru/catalog/?product=3ec4895a-778d-11ed-bb4b-00e01a6800eb%23ef8ec3a4-778d-11ed-bb4b-00e01a6800eb" TargetMode="External"/><Relationship Id="rId_hyperlink_371" Type="http://schemas.openxmlformats.org/officeDocument/2006/relationships/hyperlink" Target="https://www.lavrpack.ru/catalog/?product=3ec4895a-778d-11ed-bb4b-00e01a6800eb%234ef7f290-778e-11ed-bb4b-00e01a6800eb" TargetMode="External"/><Relationship Id="rId_hyperlink_372" Type="http://schemas.openxmlformats.org/officeDocument/2006/relationships/hyperlink" Target="https://www.lavrpack.ru/catalog/?product=3ec4895a-778d-11ed-bb4b-00e01a6800eb%23845b6aff-778d-11ed-bb4b-00e01a6800eb" TargetMode="External"/><Relationship Id="rId_hyperlink_373" Type="http://schemas.openxmlformats.org/officeDocument/2006/relationships/hyperlink" Target="https://www.lavrpack.ru/catalog/?product=3ec4895a-778d-11ed-bb4b-00e01a6800eb%2339468831-778e-11ed-bb4b-00e01a6800eb" TargetMode="External"/><Relationship Id="rId_hyperlink_374" Type="http://schemas.openxmlformats.org/officeDocument/2006/relationships/hyperlink" Target="https://www.lavrpack.ru/catalog/?product=3ec4895a-778d-11ed-bb4b-00e01a6800eb%236fa958f7-778e-11ed-bb4b-00e01a6800eb" TargetMode="External"/><Relationship Id="rId_hyperlink_375" Type="http://schemas.openxmlformats.org/officeDocument/2006/relationships/hyperlink" Target="https://www.lavrpack.ru/catalog/?product=3ec4895a-778d-11ed-bb4b-00e01a6800eb%23b8ccbbf6-778d-11ed-bb4b-00e01a6800eb" TargetMode="External"/><Relationship Id="rId_hyperlink_376" Type="http://schemas.openxmlformats.org/officeDocument/2006/relationships/hyperlink" Target="https://www.lavrpack.ru/catalog/?product=3ec4895a-778d-11ed-bb4b-00e01a6800eb%2318c2da0a-778f-11ed-bb4b-00e01a6800eb" TargetMode="External"/><Relationship Id="rId_hyperlink_377" Type="http://schemas.openxmlformats.org/officeDocument/2006/relationships/hyperlink" Target="https://www.lavrpack.ru/catalog/?product=3ec4895a-778d-11ed-bb4b-00e01a6800eb%23beb23b35-3603-11ee-a5bc-00e01a6800eb" TargetMode="External"/><Relationship Id="rId_hyperlink_378" Type="http://schemas.openxmlformats.org/officeDocument/2006/relationships/hyperlink" Target="https://www.lavrpack.ru/catalog/?product=3ec4895a-778d-11ed-bb4b-00e01a6800eb%23b894401c-778e-11ed-bb4b-00e01a6800eb" TargetMode="External"/><Relationship Id="rId_hyperlink_379" Type="http://schemas.openxmlformats.org/officeDocument/2006/relationships/hyperlink" Target="https://www.lavrpack.ru/catalog/?product=e9dd1fb0-9472-11f0-ab48-22344d083d2c%238baf242d-a8c4-11f0-ab48-22344d083d2c" TargetMode="External"/><Relationship Id="rId_hyperlink_380" Type="http://schemas.openxmlformats.org/officeDocument/2006/relationships/hyperlink" Target="https://www.lavrpack.ru/catalog/?product=e9dd1fb0-9472-11f0-ab48-22344d083d2c%23030465f6-9473-11f0-ab48-22344d083d2c" TargetMode="External"/><Relationship Id="rId_hyperlink_381" Type="http://schemas.openxmlformats.org/officeDocument/2006/relationships/hyperlink" Target="https://www.lavrpack.ru/catalog/?product=e9dd1fb0-9472-11f0-ab48-22344d083d2c%232ae01b69-4d2b-11f1-ab50-22344d083d2c" TargetMode="External"/><Relationship Id="rId_hyperlink_382" Type="http://schemas.openxmlformats.org/officeDocument/2006/relationships/hyperlink" Target="https://www.lavrpack.ru/catalog/?product=e9dd1fb0-9472-11f0-ab48-22344d083d2c%2373584654-a8c4-11f0-ab48-22344d083d2c" TargetMode="External"/><Relationship Id="rId_hyperlink_383" Type="http://schemas.openxmlformats.org/officeDocument/2006/relationships/hyperlink" Target="https://www.lavrpack.ru/catalog/?product=e9dd1fb0-9472-11f0-ab48-22344d083d2c%2358577557-4d2b-11f1-ab50-22344d083d2c" TargetMode="External"/><Relationship Id="rId_hyperlink_384" Type="http://schemas.openxmlformats.org/officeDocument/2006/relationships/hyperlink" Target="https://www.lavrpack.ru/catalog/?product=e9dd1fb0-9472-11f0-ab48-22344d083d2c%235253d811-4d2b-11f1-ab50-22344d083d2c" TargetMode="External"/><Relationship Id="rId_hyperlink_385" Type="http://schemas.openxmlformats.org/officeDocument/2006/relationships/hyperlink" Target="https://www.lavrpack.ru/catalog/?product=e9dd1fb0-9472-11f0-ab48-22344d083d2c%231960aa56-9473-11f0-ab48-22344d083d2c" TargetMode="External"/><Relationship Id="rId_hyperlink_386" Type="http://schemas.openxmlformats.org/officeDocument/2006/relationships/hyperlink" Target="https://www.lavrpack.ru/catalog/?product=e9dd1fb0-9472-11f0-ab48-22344d083d2c%233f29856d-4d2b-11f1-ab50-22344d083d2c" TargetMode="External"/><Relationship Id="rId_hyperlink_387" Type="http://schemas.openxmlformats.org/officeDocument/2006/relationships/hyperlink" Target="https://www.lavrpack.ru/catalog/?product=e9dd1fb0-9472-11f0-ab48-22344d083d2c%23380679ea-4d2b-11f1-ab50-22344d083d2c" TargetMode="External"/><Relationship Id="rId_hyperlink_388" Type="http://schemas.openxmlformats.org/officeDocument/2006/relationships/hyperlink" Target="https://www.lavrpack.ru/catalog/?product=e9dd1fb0-9472-11f0-ab48-22344d083d2c%23fcfeb9bf-9472-11f0-ab48-22344d083d2c" TargetMode="External"/><Relationship Id="rId_hyperlink_389" Type="http://schemas.openxmlformats.org/officeDocument/2006/relationships/hyperlink" Target="https://www.lavrpack.ru/catalog/?product=e9dd1fb0-9472-11f0-ab48-22344d083d2c%23105c8d65-a52b-11f1-ab51-22344d083d2c" TargetMode="External"/><Relationship Id="rId_hyperlink_390" Type="http://schemas.openxmlformats.org/officeDocument/2006/relationships/hyperlink" Target="https://www.lavrpack.ru/catalog/?product=e9dd1fb0-9472-11f0-ab48-22344d083d2c%2345b6c50e-4d2b-11f1-ab50-22344d083d2c" TargetMode="External"/><Relationship Id="rId_hyperlink_391" Type="http://schemas.openxmlformats.org/officeDocument/2006/relationships/hyperlink" Target="https://www.lavrpack.ru/catalog/?product=e9dd1fb0-9472-11f0-ab48-22344d083d2c%23b081dbef-8508-11f1-ab51-22344d083d2c" TargetMode="External"/><Relationship Id="rId_hyperlink_392" Type="http://schemas.openxmlformats.org/officeDocument/2006/relationships/hyperlink" Target="https://www.lavrpack.ru/catalog/?product=e9dd1fb0-9472-11f0-ab48-22344d083d2c%23f5eb4ff1-9472-11f0-ab48-22344d083d2c" TargetMode="External"/><Relationship Id="rId_hyperlink_393" Type="http://schemas.openxmlformats.org/officeDocument/2006/relationships/hyperlink" Target="https://www.lavrpack.ru/catalog/?product=e9dd1fb0-9472-11f0-ab48-22344d083d2c%23111c29f4-9473-11f0-ab48-22344d083d2c" TargetMode="External"/><Relationship Id="rId_hyperlink_394" Type="http://schemas.openxmlformats.org/officeDocument/2006/relationships/hyperlink" Target="https://www.lavrpack.ru/catalog/?product=e9dd1fb0-9472-11f0-ab48-22344d083d2c%2316562454-a52b-11f1-ab51-22344d083d2c" TargetMode="External"/><Relationship Id="rId_hyperlink_395" Type="http://schemas.openxmlformats.org/officeDocument/2006/relationships/hyperlink" Target="https://www.lavrpack.ru/catalog/?product=e9dd1fb0-9472-11f0-ab48-22344d083d2c%231c526470-a52b-11f1-ab51-22344d083d2c" TargetMode="External"/><Relationship Id="rId_hyperlink_396" Type="http://schemas.openxmlformats.org/officeDocument/2006/relationships/hyperlink" Target="https://www.lavrpack.ru/catalog/?product=e9dd1fb0-9472-11f0-ab48-22344d083d2c%2320fe79de-9473-11f0-ab48-22344d083d2c" TargetMode="External"/><Relationship Id="rId_hyperlink_397" Type="http://schemas.openxmlformats.org/officeDocument/2006/relationships/hyperlink" Target="https://www.lavrpack.ru/catalog/?product=04975a81-95ed-11ef-ab37-22344d083d2c%2324df8014-95ed-11ef-ab37-22344d083d2c" TargetMode="External"/><Relationship Id="rId_hyperlink_398" Type="http://schemas.openxmlformats.org/officeDocument/2006/relationships/hyperlink" Target="https://www.lavrpack.ru/catalog/?product=04975a81-95ed-11ef-ab37-22344d083d2c%231dfa2502-95ed-11ef-ab37-22344d083d2c" TargetMode="External"/><Relationship Id="rId_hyperlink_399" Type="http://schemas.openxmlformats.org/officeDocument/2006/relationships/hyperlink" Target="https://www.lavrpack.ru/catalog/?product=04975a81-95ed-11ef-ab37-22344d083d2c%239ace45d8-95ee-11ef-ab37-22344d083d2c" TargetMode="External"/><Relationship Id="rId_hyperlink_400" Type="http://schemas.openxmlformats.org/officeDocument/2006/relationships/hyperlink" Target="https://www.lavrpack.ru/catalog/?product=04975a81-95ed-11ef-ab37-22344d083d2c%23abf73fad-95ee-11ef-ab37-22344d083d2c" TargetMode="External"/><Relationship Id="rId_hyperlink_401" Type="http://schemas.openxmlformats.org/officeDocument/2006/relationships/hyperlink" Target="https://www.lavrpack.ru/catalog/?product=04975a81-95ed-11ef-ab37-22344d083d2c%23390612be-95ee-11ef-ab37-22344d083d2c" TargetMode="External"/><Relationship Id="rId_hyperlink_402" Type="http://schemas.openxmlformats.org/officeDocument/2006/relationships/hyperlink" Target="https://www.lavrpack.ru/catalog/?product=04975a81-95ed-11ef-ab37-22344d083d2c%23a165f2de-95ee-11ef-ab37-22344d083d2c" TargetMode="External"/><Relationship Id="rId_hyperlink_403" Type="http://schemas.openxmlformats.org/officeDocument/2006/relationships/hyperlink" Target="https://www.lavrpack.ru/catalog/?product=04975a81-95ed-11ef-ab37-22344d083d2c%2312e623ce-95ee-11ef-ab37-22344d083d2c" TargetMode="External"/><Relationship Id="rId_hyperlink_404" Type="http://schemas.openxmlformats.org/officeDocument/2006/relationships/hyperlink" Target="https://www.lavrpack.ru/catalog/?product=04975a81-95ed-11ef-ab37-22344d083d2c%2306bed04d-95ee-11ef-ab37-22344d083d2c" TargetMode="External"/><Relationship Id="rId_hyperlink_405" Type="http://schemas.openxmlformats.org/officeDocument/2006/relationships/hyperlink" Target="https://www.lavrpack.ru/catalog/?product=04975a81-95ed-11ef-ab37-22344d083d2c%2310fe5e7d-95ed-11ef-ab37-22344d083d2c" TargetMode="External"/><Relationship Id="rId_hyperlink_406" Type="http://schemas.openxmlformats.org/officeDocument/2006/relationships/hyperlink" Target="https://www.lavrpack.ru/catalog/?product=04975a81-95ed-11ef-ab37-22344d083d2c%231a020469-95ee-11ef-ab37-22344d083d2c" TargetMode="External"/><Relationship Id="rId_hyperlink_407" Type="http://schemas.openxmlformats.org/officeDocument/2006/relationships/hyperlink" Target="https://www.lavrpack.ru/catalog/?product=04975a81-95ed-11ef-ab37-22344d083d2c%2368a550e3-95ee-11ef-ab37-22344d083d2c" TargetMode="External"/><Relationship Id="rId_hyperlink_408" Type="http://schemas.openxmlformats.org/officeDocument/2006/relationships/hyperlink" Target="https://www.lavrpack.ru/catalog/?product=04975a81-95ed-11ef-ab37-22344d083d2c%238e896ee7-95ee-11ef-ab37-22344d083d2c" TargetMode="External"/><Relationship Id="rId_hyperlink_409" Type="http://schemas.openxmlformats.org/officeDocument/2006/relationships/hyperlink" Target="https://www.lavrpack.ru/catalog/?product=04975a81-95ed-11ef-ab37-22344d083d2c%23311320be-95ed-11ef-ab37-22344d083d2c" TargetMode="External"/><Relationship Id="rId_hyperlink_410" Type="http://schemas.openxmlformats.org/officeDocument/2006/relationships/hyperlink" Target="https://www.lavrpack.ru/catalog/?product=04975a81-95ed-11ef-ab37-22344d083d2c%23f8f28cca-95ed-11ef-ab37-22344d083d2c" TargetMode="External"/><Relationship Id="rId_hyperlink_411" Type="http://schemas.openxmlformats.org/officeDocument/2006/relationships/hyperlink" Target="https://www.lavrpack.ru/catalog/?product=04975a81-95ed-11ef-ab37-22344d083d2c%23263e02ec-95ee-11ef-ab37-22344d083d2c" TargetMode="External"/><Relationship Id="rId_hyperlink_412" Type="http://schemas.openxmlformats.org/officeDocument/2006/relationships/hyperlink" Target="https://www.lavrpack.ru/catalog/?product=04975a81-95ed-11ef-ab37-22344d083d2c%2374e2f024-95ee-11ef-ab37-22344d083d2c" TargetMode="External"/><Relationship Id="rId_hyperlink_413" Type="http://schemas.openxmlformats.org/officeDocument/2006/relationships/hyperlink" Target="https://www.lavrpack.ru/catalog/?product=04975a81-95ed-11ef-ab37-22344d083d2c%2383a0a592-95ee-11ef-ab37-22344d083d2c" TargetMode="External"/><Relationship Id="rId_hyperlink_414" Type="http://schemas.openxmlformats.org/officeDocument/2006/relationships/hyperlink" Target="https://www.lavrpack.ru/catalog/?product=e3f4fed0-cc07-11ee-a0ad-00e01a6800eb%235b83dc65-cc08-11ee-a0ad-00e01a6800eb" TargetMode="External"/><Relationship Id="rId_hyperlink_415" Type="http://schemas.openxmlformats.org/officeDocument/2006/relationships/hyperlink" Target="https://www.lavrpack.ru/catalog/?product=b9a1727a-cc02-11ee-a0ad-00e01a6800eb%230c4d5d2e-cc03-11ee-a0ad-00e01a6800eb" TargetMode="External"/><Relationship Id="rId_hyperlink_416" Type="http://schemas.openxmlformats.org/officeDocument/2006/relationships/hyperlink" Target="https://www.lavrpack.ru/catalog/?product=988000d2-cbe9-11ee-a0ad-00e01a6800eb%23dec21e78-cbe9-11ee-a0ad-00e01a6800eb" TargetMode="External"/><Relationship Id="rId_hyperlink_417" Type="http://schemas.openxmlformats.org/officeDocument/2006/relationships/hyperlink" Target="https://www.lavrpack.ru/catalog/?product=94dcf1fe-6a7e-11ef-ab51-1cfd08767542%23a6c3515b-6a7e-11ef-ab51-1cfd08767542" TargetMode="External"/><Relationship Id="rId_hyperlink_418" Type="http://schemas.openxmlformats.org/officeDocument/2006/relationships/hyperlink" Target="https://www.lavrpack.ru/catalog/?product=94dcf1fe-6a7e-11ef-ab51-1cfd08767542%23b4826047-6a7e-11ef-ab51-1cfd08767542" TargetMode="External"/><Relationship Id="rId_hyperlink_419" Type="http://schemas.openxmlformats.org/officeDocument/2006/relationships/hyperlink" Target="https://www.lavrpack.ru/catalog/?product=94dcf1fe-6a7e-11ef-ab51-1cfd08767542%23a6c3514b-6a7e-11ef-ab51-1cfd08767542" TargetMode="External"/><Relationship Id="rId_hyperlink_420" Type="http://schemas.openxmlformats.org/officeDocument/2006/relationships/hyperlink" Target="https://www.lavrpack.ru/catalog/?product=94dcf1fe-6a7e-11ef-ab51-1cfd08767542%23a0a28935-6a7e-11ef-ab51-1cfd08767542" TargetMode="External"/><Relationship Id="rId_hyperlink_421" Type="http://schemas.openxmlformats.org/officeDocument/2006/relationships/hyperlink" Target="https://www.lavrpack.ru/catalog/?product=dde332f2-cb1a-11ee-a0ad-00e01a6800eb%23ca8a215e-cb1b-11ee-a0ad-00e01a6800eb" TargetMode="External"/><Relationship Id="rId_hyperlink_422" Type="http://schemas.openxmlformats.org/officeDocument/2006/relationships/hyperlink" Target="https://www.lavrpack.ru/catalog/?product=dde332f2-cb1a-11ee-a0ad-00e01a6800eb%230327be4c-cb1b-11ee-a0ad-00e01a6800eb" TargetMode="External"/><Relationship Id="rId_hyperlink_423" Type="http://schemas.openxmlformats.org/officeDocument/2006/relationships/hyperlink" Target="https://www.lavrpack.ru/catalog/?product=b4879588-caff-11ee-a0ad-00e01a6800eb%23c3f23f0f-caff-11ee-a0ad-00e01a6800eb" TargetMode="External"/><Relationship Id="rId_hyperlink_424" Type="http://schemas.openxmlformats.org/officeDocument/2006/relationships/hyperlink" Target="https://www.lavrpack.ru/catalog/?product=0e3551cb-cafe-11ee-a0ad-00e01a6800eb%2308c2e985-caff-11ee-a0ad-00e01a6800eb" TargetMode="External"/><Relationship Id="rId_hyperlink_425" Type="http://schemas.openxmlformats.org/officeDocument/2006/relationships/hyperlink" Target="https://www.lavrpack.ru/catalog/?product=0e3551cb-cafe-11ee-a0ad-00e01a6800eb%2353550781-cafe-11ee-a0ad-00e01a6800eb" TargetMode="External"/><Relationship Id="rId_hyperlink_426" Type="http://schemas.openxmlformats.org/officeDocument/2006/relationships/hyperlink" Target="https://www.lavrpack.ru/catalog/?product=38631d3b-cafa-11ee-a0ad-00e01a6800eb%237457c60e-cafa-11ee-a0ad-00e01a6800eb" TargetMode="External"/><Relationship Id="rId_hyperlink_427" Type="http://schemas.openxmlformats.org/officeDocument/2006/relationships/hyperlink" Target="https://www.lavrpack.ru/catalog/?product=6679d477-08ac-11f1-ab4d-22344d083d2c%2389b42fce-08ad-11f1-ab4d-22344d083d2c" TargetMode="External"/><Relationship Id="rId_hyperlink_428" Type="http://schemas.openxmlformats.org/officeDocument/2006/relationships/hyperlink" Target="https://www.lavrpack.ru/catalog/?product=6679d477-08ac-11f1-ab4d-22344d083d2c%234b2e766f-08ad-11f1-ab4d-22344d083d2c" TargetMode="External"/><Relationship Id="rId_hyperlink_429" Type="http://schemas.openxmlformats.org/officeDocument/2006/relationships/hyperlink" Target="https://www.lavrpack.ru/catalog/?product=6679d477-08ac-11f1-ab4d-22344d083d2c%23cd3edbce-08ac-11f1-ab4d-22344d083d2c" TargetMode="External"/><Relationship Id="rId_hyperlink_430" Type="http://schemas.openxmlformats.org/officeDocument/2006/relationships/hyperlink" Target="https://www.lavrpack.ru/catalog/?product=6679d477-08ac-11f1-ab4d-22344d083d2c%23261dd3b1-08ad-11f1-ab4d-22344d083d2c" TargetMode="External"/><Relationship Id="rId_hyperlink_431" Type="http://schemas.openxmlformats.org/officeDocument/2006/relationships/hyperlink" Target="https://www.lavrpack.ru/catalog/?product=6679d477-08ac-11f1-ab4d-22344d083d2c%2393bb5252-08ac-11f1-ab4d-22344d083d2c" TargetMode="External"/><Relationship Id="rId_hyperlink_432" Type="http://schemas.openxmlformats.org/officeDocument/2006/relationships/hyperlink" Target="https://www.lavrpack.ru/catalog/?product=6679d477-08ac-11f1-ab4d-22344d083d2c%23ec0dab48-08ac-11f1-ab4d-22344d083d2c" TargetMode="External"/><Relationship Id="rId_hyperlink_433" Type="http://schemas.openxmlformats.org/officeDocument/2006/relationships/hyperlink" Target="https://www.lavrpack.ru/catalog/?product=6679d477-08ac-11f1-ab4d-22344d083d2c%237eec7784-08ac-11f1-ab4d-22344d083d2c" TargetMode="External"/><Relationship Id="rId_hyperlink_434" Type="http://schemas.openxmlformats.org/officeDocument/2006/relationships/hyperlink" Target="https://www.lavrpack.ru/catalog/?product=6679d477-08ac-11f1-ab4d-22344d083d2c%2361c0b2d1-08ad-11f1-ab4d-22344d083d2c" TargetMode="External"/><Relationship Id="rId_hyperlink_435" Type="http://schemas.openxmlformats.org/officeDocument/2006/relationships/hyperlink" Target="https://www.lavrpack.ru/catalog/?product=6679d477-08ac-11f1-ab4d-22344d083d2c%23b3408b03-08ac-11f1-ab4d-22344d083d2c" TargetMode="External"/><Relationship Id="rId_hyperlink_436" Type="http://schemas.openxmlformats.org/officeDocument/2006/relationships/hyperlink" Target="https://www.lavrpack.ru/catalog/?product=6679d477-08ac-11f1-ab4d-22344d083d2c%23dfeb0c33-08ac-11f1-ab4d-22344d083d2c" TargetMode="External"/><Relationship Id="rId_hyperlink_437" Type="http://schemas.openxmlformats.org/officeDocument/2006/relationships/hyperlink" Target="https://www.lavrpack.ru/catalog/?product=6679d477-08ac-11f1-ab4d-22344d083d2c%23a0c6445e-08ac-11f1-ab4d-22344d083d2c" TargetMode="External"/><Relationship Id="rId_hyperlink_438" Type="http://schemas.openxmlformats.org/officeDocument/2006/relationships/hyperlink" Target="https://www.lavrpack.ru/catalog/?product=6679d477-08ac-11f1-ab4d-22344d083d2c%237a4ab1b0-08ad-11f1-ab4d-22344d083d2c" TargetMode="External"/><Relationship Id="rId_hyperlink_439" Type="http://schemas.openxmlformats.org/officeDocument/2006/relationships/hyperlink" Target="https://www.lavrpack.ru/catalog/?product=6679d477-08ac-11f1-ab4d-22344d083d2c%2313337470-08ad-11f1-ab4d-22344d083d2c" TargetMode="External"/><Relationship Id="rId_hyperlink_440" Type="http://schemas.openxmlformats.org/officeDocument/2006/relationships/hyperlink" Target="https://www.lavrpack.ru/catalog/?product=6679d477-08ac-11f1-ab4d-22344d083d2c%23575272a5-08ad-11f1-ab4d-22344d083d2c" TargetMode="External"/><Relationship Id="rId_hyperlink_441" Type="http://schemas.openxmlformats.org/officeDocument/2006/relationships/hyperlink" Target="https://www.lavrpack.ru/catalog/?product=6679d477-08ac-11f1-ab4d-22344d083d2c%2395eb853c-08ad-11f1-ab4d-22344d083d2c" TargetMode="External"/><Relationship Id="rId_hyperlink_442" Type="http://schemas.openxmlformats.org/officeDocument/2006/relationships/hyperlink" Target="https://www.lavrpack.ru/catalog/?product=6679d477-08ac-11f1-ab4d-22344d083d2c%23d3464da8-08ac-11f1-ab4d-22344d083d2c" TargetMode="External"/><Relationship Id="rId_hyperlink_443" Type="http://schemas.openxmlformats.org/officeDocument/2006/relationships/hyperlink" Target="https://www.lavrpack.ru/catalog/?product=6679d477-08ac-11f1-ab4d-22344d083d2c%231f2c344b-08ad-11f1-ab4d-22344d083d2c" TargetMode="External"/><Relationship Id="rId_hyperlink_444" Type="http://schemas.openxmlformats.org/officeDocument/2006/relationships/hyperlink" Target="https://www.lavrpack.ru/catalog/?product=6679d477-08ac-11f1-ab4d-22344d083d2c%23a70d304d-08ac-11f1-ab4d-22344d083d2c" TargetMode="External"/><Relationship Id="rId_hyperlink_445" Type="http://schemas.openxmlformats.org/officeDocument/2006/relationships/hyperlink" Target="https://www.lavrpack.ru/catalog/?product=6679d477-08ac-11f1-ab4d-22344d083d2c%23c727afd2-08ac-11f1-ab4d-22344d083d2c" TargetMode="External"/><Relationship Id="rId_hyperlink_446" Type="http://schemas.openxmlformats.org/officeDocument/2006/relationships/hyperlink" Target="https://www.lavrpack.ru/catalog/?product=6679d477-08ac-11f1-ab4d-22344d083d2c%233f10dd71-08ad-11f1-ab4d-22344d083d2c" TargetMode="External"/><Relationship Id="rId_hyperlink_447" Type="http://schemas.openxmlformats.org/officeDocument/2006/relationships/hyperlink" Target="https://www.lavrpack.ru/catalog/?product=6679d477-08ac-11f1-ab4d-22344d083d2c%2338dfaefd-08ad-11f1-ab4d-22344d083d2c" TargetMode="External"/><Relationship Id="rId_hyperlink_448" Type="http://schemas.openxmlformats.org/officeDocument/2006/relationships/hyperlink" Target="https://www.lavrpack.ru/catalog/?product=6679d477-08ac-11f1-ab4d-22344d083d2c%23738f3eb1-08ad-11f1-ab4d-22344d083d2c" TargetMode="External"/><Relationship Id="rId_hyperlink_449" Type="http://schemas.openxmlformats.org/officeDocument/2006/relationships/hyperlink" Target="https://www.lavrpack.ru/catalog/?product=6679d477-08ac-11f1-ab4d-22344d083d2c%230c154233-08ad-11f1-ab4d-22344d083d2c" TargetMode="External"/><Relationship Id="rId_hyperlink_450" Type="http://schemas.openxmlformats.org/officeDocument/2006/relationships/hyperlink" Target="https://www.lavrpack.ru/catalog/?product=6679d477-08ac-11f1-ab4d-22344d083d2c%2351282a08-08ad-11f1-ab4d-22344d083d2c" TargetMode="External"/><Relationship Id="rId_hyperlink_451" Type="http://schemas.openxmlformats.org/officeDocument/2006/relationships/hyperlink" Target="https://www.lavrpack.ru/catalog/?product=6679d477-08ac-11f1-ab4d-22344d083d2c%236ba3436e-08ad-11f1-ab4d-22344d083d2c" TargetMode="External"/><Relationship Id="rId_hyperlink_452" Type="http://schemas.openxmlformats.org/officeDocument/2006/relationships/hyperlink" Target="https://www.lavrpack.ru/catalog/?product=6679d477-08ac-11f1-ab4d-22344d083d2c%2382e3410d-08ad-11f1-ab4d-22344d083d2c" TargetMode="External"/><Relationship Id="rId_hyperlink_453" Type="http://schemas.openxmlformats.org/officeDocument/2006/relationships/hyperlink" Target="https://www.lavrpack.ru/catalog/?product=6679d477-08ac-11f1-ab4d-22344d083d2c%232cda80ce-08ad-11f1-ab4d-22344d083d2c" TargetMode="External"/><Relationship Id="rId_hyperlink_454" Type="http://schemas.openxmlformats.org/officeDocument/2006/relationships/hyperlink" Target="https://www.lavrpack.ru/catalog/?product=6679d477-08ac-11f1-ab4d-22344d083d2c%238fd98b17-08ad-11f1-ab4d-22344d083d2c" TargetMode="External"/><Relationship Id="rId_hyperlink_455" Type="http://schemas.openxmlformats.org/officeDocument/2006/relationships/hyperlink" Target="https://www.lavrpack.ru/catalog/?product=c58dafa4-211c-11f1-ab4e-22344d083d2c%232981ac8e-211e-11f1-ab4e-22344d083d2c" TargetMode="External"/><Relationship Id="rId_hyperlink_456" Type="http://schemas.openxmlformats.org/officeDocument/2006/relationships/hyperlink" Target="https://www.lavrpack.ru/catalog/?product=c58dafa4-211c-11f1-ab4e-22344d083d2c%235d4db55c-211f-11f1-ab4e-22344d083d2c" TargetMode="External"/><Relationship Id="rId_hyperlink_457" Type="http://schemas.openxmlformats.org/officeDocument/2006/relationships/hyperlink" Target="https://www.lavrpack.ru/catalog/?product=c58dafa4-211c-11f1-ab4e-22344d083d2c%23390bd9e0-211d-11f1-ab4e-22344d083d2c" TargetMode="External"/><Relationship Id="rId_hyperlink_458" Type="http://schemas.openxmlformats.org/officeDocument/2006/relationships/hyperlink" Target="https://www.lavrpack.ru/catalog/?product=c58dafa4-211c-11f1-ab4e-22344d083d2c%23f86eae66-211e-11f1-ab4e-22344d083d2c" TargetMode="External"/><Relationship Id="rId_hyperlink_459" Type="http://schemas.openxmlformats.org/officeDocument/2006/relationships/hyperlink" Target="https://www.lavrpack.ru/catalog/?product=c58dafa4-211c-11f1-ab4e-22344d083d2c%236aabd7bf-211d-11f1-ab4e-22344d083d2c" TargetMode="External"/><Relationship Id="rId_hyperlink_460" Type="http://schemas.openxmlformats.org/officeDocument/2006/relationships/hyperlink" Target="https://www.lavrpack.ru/catalog/?product=c58dafa4-211c-11f1-ab4e-22344d083d2c%232782cab1-211f-11f1-ab4e-22344d083d2c" TargetMode="External"/><Relationship Id="rId_hyperlink_461" Type="http://schemas.openxmlformats.org/officeDocument/2006/relationships/hyperlink" Target="https://www.lavrpack.ru/catalog/?product=c58dafa4-211c-11f1-ab4e-22344d083d2c%23e294dc7d-211e-11f1-ab4e-22344d083d2c" TargetMode="External"/><Relationship Id="rId_hyperlink_462" Type="http://schemas.openxmlformats.org/officeDocument/2006/relationships/hyperlink" Target="https://www.lavrpack.ru/catalog/?product=c58dafa4-211c-11f1-ab4e-22344d083d2c%234d95c1e4-211d-11f1-ab4e-22344d083d2c" TargetMode="External"/><Relationship Id="rId_hyperlink_463" Type="http://schemas.openxmlformats.org/officeDocument/2006/relationships/hyperlink" Target="https://www.lavrpack.ru/catalog/?product=c58dafa4-211c-11f1-ab4e-22344d083d2c%23a658fb6a-211e-11f1-ab4e-22344d083d2c" TargetMode="External"/><Relationship Id="rId_hyperlink_464" Type="http://schemas.openxmlformats.org/officeDocument/2006/relationships/hyperlink" Target="https://www.lavrpack.ru/catalog/?product=c58dafa4-211c-11f1-ab4e-22344d083d2c%2306037e68-211d-11f1-ab4e-22344d083d2c" TargetMode="External"/><Relationship Id="rId_hyperlink_465" Type="http://schemas.openxmlformats.org/officeDocument/2006/relationships/hyperlink" Target="https://www.lavrpack.ru/catalog/?product=c58dafa4-211c-11f1-ab4e-22344d083d2c%231a84dc38-211e-11f1-ab4e-22344d083d2c" TargetMode="External"/><Relationship Id="rId_hyperlink_466" Type="http://schemas.openxmlformats.org/officeDocument/2006/relationships/hyperlink" Target="https://www.lavrpack.ru/catalog/?product=c58dafa4-211c-11f1-ab4e-22344d083d2c%234b0b7b15-211f-11f1-ab4e-22344d083d2c" TargetMode="External"/><Relationship Id="rId_hyperlink_467" Type="http://schemas.openxmlformats.org/officeDocument/2006/relationships/hyperlink" Target="https://www.lavrpack.ru/catalog/?product=c58dafa4-211c-11f1-ab4e-22344d083d2c%23381bf73a-211e-11f1-ab4e-22344d083d2c" TargetMode="External"/><Relationship Id="rId_hyperlink_468" Type="http://schemas.openxmlformats.org/officeDocument/2006/relationships/hyperlink" Target="https://www.lavrpack.ru/catalog/?product=c58dafa4-211c-11f1-ab4e-22344d083d2c%23d9fda8ab-211c-11f1-ab4e-22344d083d2c" TargetMode="External"/><Relationship Id="rId_hyperlink_469" Type="http://schemas.openxmlformats.org/officeDocument/2006/relationships/hyperlink" Target="https://www.lavrpack.ru/catalog/?product=c58dafa4-211c-11f1-ab4e-22344d083d2c%23f50677a3-211d-11f1-ab4e-22344d083d2c" TargetMode="External"/><Relationship Id="rId_hyperlink_470" Type="http://schemas.openxmlformats.org/officeDocument/2006/relationships/hyperlink" Target="https://www.lavrpack.ru/catalog/?product=c58dafa4-211c-11f1-ab4e-22344d083d2c%230781b3e3-211f-11f1-ab4e-22344d083d2c" TargetMode="External"/><Relationship Id="rId_hyperlink_471" Type="http://schemas.openxmlformats.org/officeDocument/2006/relationships/hyperlink" Target="https://www.lavrpack.ru/catalog/?product=c58dafa4-211c-11f1-ab4e-22344d083d2c%2379056f9c-211d-11f1-ab4e-22344d083d2c" TargetMode="External"/><Relationship Id="rId_hyperlink_472" Type="http://schemas.openxmlformats.org/officeDocument/2006/relationships/hyperlink" Target="https://www.lavrpack.ru/catalog/?product=c58dafa4-211c-11f1-ab4e-22344d083d2c%235a7ac55c-211d-11f1-ab4e-22344d083d2c" TargetMode="External"/><Relationship Id="rId_hyperlink_473" Type="http://schemas.openxmlformats.org/officeDocument/2006/relationships/hyperlink" Target="https://www.lavrpack.ru/catalog/?product=c58dafa4-211c-11f1-ab4e-22344d083d2c%233c941ae7-211f-11f1-ab4e-22344d083d2c" TargetMode="External"/><Relationship Id="rId_hyperlink_474" Type="http://schemas.openxmlformats.org/officeDocument/2006/relationships/hyperlink" Target="https://www.lavrpack.ru/catalog/?product=c58dafa4-211c-11f1-ab4e-22344d083d2c%23eee2e26f-211c-11f1-ab4e-22344d083d2c" TargetMode="External"/><Relationship Id="rId_hyperlink_475" Type="http://schemas.openxmlformats.org/officeDocument/2006/relationships/hyperlink" Target="https://www.lavrpack.ru/catalog/?product=f1131815-ca66-11ee-a0ad-00e01a6800eb%2347667f84-ca67-11ee-a0ad-00e01a6800eb" TargetMode="External"/><Relationship Id="rId_hyperlink_476" Type="http://schemas.openxmlformats.org/officeDocument/2006/relationships/hyperlink" Target="https://www.lavrpack.ru/catalog/?product=f1131815-ca66-11ee-a0ad-00e01a6800eb%23db3f9c30-9680-11ef-ab37-22344d083d2c" TargetMode="External"/><Relationship Id="rId_hyperlink_477" Type="http://schemas.openxmlformats.org/officeDocument/2006/relationships/hyperlink" Target="https://www.lavrpack.ru/catalog/?product=f1131815-ca66-11ee-a0ad-00e01a6800eb%2305c10c76-ca67-11ee-a0ad-00e01a6800eb" TargetMode="External"/><Relationship Id="rId_hyperlink_478" Type="http://schemas.openxmlformats.org/officeDocument/2006/relationships/hyperlink" Target="https://www.lavrpack.ru/catalog/?product=f1131815-ca66-11ee-a0ad-00e01a6800eb%2365c99084-ca67-11ee-a0ad-00e01a6800eb" TargetMode="External"/><Relationship Id="rId_hyperlink_479" Type="http://schemas.openxmlformats.org/officeDocument/2006/relationships/hyperlink" Target="https://www.lavrpack.ru/catalog/?product=f1131815-ca66-11ee-a0ad-00e01a6800eb%23ff0eeeba-9680-11ef-ab37-22344d083d2c" TargetMode="External"/><Relationship Id="rId_hyperlink_480" Type="http://schemas.openxmlformats.org/officeDocument/2006/relationships/hyperlink" Target="https://www.lavrpack.ru/catalog/?product=f1131815-ca66-11ee-a0ad-00e01a6800eb%23e8a28ffa-9680-11ef-ab37-22344d083d2c" TargetMode="External"/><Relationship Id="rId_hyperlink_481" Type="http://schemas.openxmlformats.org/officeDocument/2006/relationships/hyperlink" Target="https://www.lavrpack.ru/catalog/?product=f1131815-ca66-11ee-a0ad-00e01a6800eb%233d6ebc5f-ca67-11ee-a0ad-00e01a6800eb" TargetMode="External"/><Relationship Id="rId_hyperlink_482" Type="http://schemas.openxmlformats.org/officeDocument/2006/relationships/hyperlink" Target="https://www.lavrpack.ru/catalog/?product=f1131815-ca66-11ee-a0ad-00e01a6800eb%237bef16d3-b91f-11ef-ab3b-22344d083d2c" TargetMode="External"/><Relationship Id="rId_hyperlink_483" Type="http://schemas.openxmlformats.org/officeDocument/2006/relationships/hyperlink" Target="https://www.lavrpack.ru/catalog/?product=f1131815-ca66-11ee-a0ad-00e01a6800eb%2385b1ef1c-b91f-11ef-ab3b-22344d083d2c" TargetMode="External"/><Relationship Id="rId_hyperlink_484" Type="http://schemas.openxmlformats.org/officeDocument/2006/relationships/hyperlink" Target="https://www.lavrpack.ru/catalog/?product=f1131815-ca66-11ee-a0ad-00e01a6800eb%23ef62bfd3-9680-11ef-ab37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95"/>
  <sheetViews>
    <sheetView tabSelected="1" workbookViewId="0" showGridLines="true" showRowColHeaders="1">
      <pane ySplit="6" activePane="bottomLeft" state="frozen" topLeftCell="A7"/>
      <selection pane="bottomLeft" activeCell="M7" sqref="M7:M49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IF($G$3="","",SUMPRODUCT(--ISNUMBER(SEARCH($G$3,$B$7:$B$491&amp;" "&amp;$C$7:$C$491&amp;" "&amp;$D$7:$D$491&amp;" "&amp;$E$7:$E$491)))&amp;"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1466</v>
      </c>
      <c r="P6" s="40" t="s">
        <v>1467</v>
      </c>
      <c r="Q6" s="40" t="s">
        <v>1468</v>
      </c>
      <c r="R6" s="40" t="s">
        <v>1469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177.0</v>
      </c>
      <c r="J8" s="22">
        <v>5.0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177.0</v>
      </c>
      <c r="J9" s="22">
        <v>266.0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177.0</v>
      </c>
      <c r="J10" s="22">
        <v>99.0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177.0</v>
      </c>
      <c r="J11" s="22">
        <v>211.0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131.0</v>
      </c>
      <c r="J12" s="22">
        <v>27.0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45</v>
      </c>
      <c r="C13" s="17" t="s">
        <v>46</v>
      </c>
      <c r="D13" s="17" t="s">
        <v>47</v>
      </c>
      <c r="E13" s="17" t="s">
        <v>30</v>
      </c>
      <c r="F13" s="19"/>
      <c r="G13" s="20">
        <v>1.0</v>
      </c>
      <c r="H13" s="21"/>
      <c r="I13" s="21">
        <v>197.0</v>
      </c>
      <c r="J13" s="22">
        <v>1139.0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48</v>
      </c>
      <c r="P13" t="s">
        <v>44</v>
      </c>
      <c r="Q13" t="s">
        <v>44</v>
      </c>
    </row>
    <row r="14" spans="1:18" customHeight="1" ht="58">
      <c r="A14" s="16"/>
      <c r="B14" s="18" t="s">
        <v>45</v>
      </c>
      <c r="C14" s="17" t="s">
        <v>46</v>
      </c>
      <c r="D14" s="17" t="s">
        <v>50</v>
      </c>
      <c r="E14" s="17" t="s">
        <v>30</v>
      </c>
      <c r="F14" s="19"/>
      <c r="G14" s="20">
        <v>1.0</v>
      </c>
      <c r="H14" s="21"/>
      <c r="I14" s="21">
        <v>197.0</v>
      </c>
      <c r="J14" s="22">
        <v>1168.0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51</v>
      </c>
      <c r="P14" t="s">
        <v>49</v>
      </c>
      <c r="Q14" t="s">
        <v>49</v>
      </c>
    </row>
    <row r="15" spans="1:18" customHeight="1" ht="58">
      <c r="A15" s="16"/>
      <c r="B15" s="18" t="s">
        <v>45</v>
      </c>
      <c r="C15" s="17" t="s">
        <v>46</v>
      </c>
      <c r="D15" s="17" t="s">
        <v>53</v>
      </c>
      <c r="E15" s="17" t="s">
        <v>30</v>
      </c>
      <c r="F15" s="19"/>
      <c r="G15" s="20">
        <v>1.0</v>
      </c>
      <c r="H15" s="21"/>
      <c r="I15" s="21">
        <v>197.0</v>
      </c>
      <c r="J15" s="22">
        <v>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54</v>
      </c>
      <c r="P15" t="s">
        <v>52</v>
      </c>
      <c r="Q15" t="s">
        <v>52</v>
      </c>
    </row>
    <row r="16" spans="1:18" customHeight="1" ht="58">
      <c r="A16" s="16"/>
      <c r="B16" s="18" t="s">
        <v>45</v>
      </c>
      <c r="C16" s="17" t="s">
        <v>46</v>
      </c>
      <c r="D16" s="17" t="s">
        <v>56</v>
      </c>
      <c r="E16" s="17" t="s">
        <v>30</v>
      </c>
      <c r="F16" s="19"/>
      <c r="G16" s="20">
        <v>1.0</v>
      </c>
      <c r="H16" s="21"/>
      <c r="I16" s="21">
        <v>197.0</v>
      </c>
      <c r="J16" s="22">
        <v>788.0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57</v>
      </c>
      <c r="P16" t="s">
        <v>55</v>
      </c>
      <c r="Q16" t="s">
        <v>55</v>
      </c>
    </row>
    <row r="17" spans="1:18" customHeight="1" ht="58">
      <c r="A17" s="16"/>
      <c r="B17" s="18" t="s">
        <v>45</v>
      </c>
      <c r="C17" s="17" t="s">
        <v>46</v>
      </c>
      <c r="D17" s="17" t="s">
        <v>59</v>
      </c>
      <c r="E17" s="17" t="s">
        <v>30</v>
      </c>
      <c r="F17" s="19"/>
      <c r="G17" s="20">
        <v>1.0</v>
      </c>
      <c r="H17" s="21"/>
      <c r="I17" s="21">
        <v>197.0</v>
      </c>
      <c r="J17" s="22">
        <v>448.0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60</v>
      </c>
      <c r="P17" t="s">
        <v>58</v>
      </c>
      <c r="Q17" t="s">
        <v>58</v>
      </c>
    </row>
    <row r="18" spans="1:18" customHeight="1" ht="58">
      <c r="A18" s="16"/>
      <c r="B18" s="18" t="s">
        <v>45</v>
      </c>
      <c r="C18" s="17" t="s">
        <v>46</v>
      </c>
      <c r="D18" s="17" t="s">
        <v>62</v>
      </c>
      <c r="E18" s="17" t="s">
        <v>30</v>
      </c>
      <c r="F18" s="19"/>
      <c r="G18" s="20">
        <v>1.0</v>
      </c>
      <c r="H18" s="21"/>
      <c r="I18" s="21">
        <v>197.0</v>
      </c>
      <c r="J18" s="22">
        <v>381.0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63</v>
      </c>
      <c r="P18" t="s">
        <v>61</v>
      </c>
      <c r="Q18" t="s">
        <v>61</v>
      </c>
    </row>
    <row r="19" spans="1:18" customHeight="1" ht="58">
      <c r="A19" s="16"/>
      <c r="B19" s="18" t="s">
        <v>45</v>
      </c>
      <c r="C19" s="17" t="s">
        <v>46</v>
      </c>
      <c r="D19" s="17" t="s">
        <v>65</v>
      </c>
      <c r="E19" s="17" t="s">
        <v>30</v>
      </c>
      <c r="F19" s="19"/>
      <c r="G19" s="20">
        <v>1.0</v>
      </c>
      <c r="H19" s="21"/>
      <c r="I19" s="21">
        <v>197.0</v>
      </c>
      <c r="J19" s="22">
        <v>1413.0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66</v>
      </c>
      <c r="P19" t="s">
        <v>64</v>
      </c>
      <c r="Q19" t="s">
        <v>64</v>
      </c>
    </row>
    <row r="20" spans="1:18" customHeight="1" ht="58">
      <c r="A20" s="16"/>
      <c r="B20" s="18" t="s">
        <v>45</v>
      </c>
      <c r="C20" s="17" t="s">
        <v>46</v>
      </c>
      <c r="D20" s="17" t="s">
        <v>68</v>
      </c>
      <c r="E20" s="17" t="s">
        <v>30</v>
      </c>
      <c r="F20" s="19"/>
      <c r="G20" s="20">
        <v>1.0</v>
      </c>
      <c r="H20" s="21"/>
      <c r="I20" s="21">
        <v>197.0</v>
      </c>
      <c r="J20" s="22">
        <v>567.0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69</v>
      </c>
      <c r="P20" t="s">
        <v>67</v>
      </c>
      <c r="Q20" t="s">
        <v>67</v>
      </c>
    </row>
    <row r="21" spans="1:18" customHeight="1" ht="58">
      <c r="A21" s="16"/>
      <c r="B21" s="18" t="s">
        <v>45</v>
      </c>
      <c r="C21" s="17" t="s">
        <v>46</v>
      </c>
      <c r="D21" s="17" t="s">
        <v>71</v>
      </c>
      <c r="E21" s="17" t="s">
        <v>30</v>
      </c>
      <c r="F21" s="19"/>
      <c r="G21" s="20">
        <v>1.0</v>
      </c>
      <c r="H21" s="21"/>
      <c r="I21" s="21">
        <v>197.0</v>
      </c>
      <c r="J21" s="22">
        <v>1012.0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72</v>
      </c>
      <c r="P21" t="s">
        <v>70</v>
      </c>
      <c r="Q21" t="s">
        <v>70</v>
      </c>
    </row>
    <row r="22" spans="1:18" customHeight="1" ht="58">
      <c r="A22" s="16"/>
      <c r="B22" s="18" t="s">
        <v>45</v>
      </c>
      <c r="C22" s="17" t="s">
        <v>46</v>
      </c>
      <c r="D22" s="17" t="s">
        <v>74</v>
      </c>
      <c r="E22" s="17" t="s">
        <v>30</v>
      </c>
      <c r="F22" s="19"/>
      <c r="G22" s="20">
        <v>1.0</v>
      </c>
      <c r="H22" s="21"/>
      <c r="I22" s="21">
        <v>197.0</v>
      </c>
      <c r="J22" s="22">
        <v>209.0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75</v>
      </c>
      <c r="P22" t="s">
        <v>73</v>
      </c>
      <c r="Q22" t="s">
        <v>73</v>
      </c>
    </row>
    <row r="23" spans="1:18" customHeight="1" ht="58">
      <c r="A23" s="16"/>
      <c r="B23" s="18" t="s">
        <v>45</v>
      </c>
      <c r="C23" s="17" t="s">
        <v>46</v>
      </c>
      <c r="D23" s="17" t="s">
        <v>77</v>
      </c>
      <c r="E23" s="17" t="s">
        <v>30</v>
      </c>
      <c r="F23" s="19"/>
      <c r="G23" s="20">
        <v>1.0</v>
      </c>
      <c r="H23" s="21"/>
      <c r="I23" s="21">
        <v>197.0</v>
      </c>
      <c r="J23" s="22">
        <v>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78</v>
      </c>
      <c r="P23" t="s">
        <v>76</v>
      </c>
      <c r="Q23" t="s">
        <v>76</v>
      </c>
    </row>
    <row r="24" spans="1:18" customHeight="1" ht="58">
      <c r="A24" s="16"/>
      <c r="B24" s="18" t="s">
        <v>45</v>
      </c>
      <c r="C24" s="17" t="s">
        <v>46</v>
      </c>
      <c r="D24" s="17" t="s">
        <v>80</v>
      </c>
      <c r="E24" s="17" t="s">
        <v>30</v>
      </c>
      <c r="F24" s="19"/>
      <c r="G24" s="20">
        <v>1.0</v>
      </c>
      <c r="H24" s="21"/>
      <c r="I24" s="21">
        <v>197.0</v>
      </c>
      <c r="J24" s="22">
        <v>1162.0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81</v>
      </c>
      <c r="P24" t="s">
        <v>79</v>
      </c>
      <c r="Q24" t="s">
        <v>79</v>
      </c>
    </row>
    <row r="25" spans="1:18" customHeight="1" ht="58">
      <c r="A25" s="16"/>
      <c r="B25" s="18" t="s">
        <v>45</v>
      </c>
      <c r="C25" s="17" t="s">
        <v>46</v>
      </c>
      <c r="D25" s="17" t="s">
        <v>83</v>
      </c>
      <c r="E25" s="17" t="s">
        <v>30</v>
      </c>
      <c r="F25" s="19"/>
      <c r="G25" s="20">
        <v>1.0</v>
      </c>
      <c r="H25" s="21"/>
      <c r="I25" s="21">
        <v>197.0</v>
      </c>
      <c r="J25" s="22">
        <v>1597.0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84</v>
      </c>
      <c r="P25" t="s">
        <v>82</v>
      </c>
      <c r="Q25" t="s">
        <v>82</v>
      </c>
    </row>
    <row r="26" spans="1:18" customHeight="1" ht="58">
      <c r="A26" s="16"/>
      <c r="B26" s="18" t="s">
        <v>45</v>
      </c>
      <c r="C26" s="17" t="s">
        <v>46</v>
      </c>
      <c r="D26" s="17" t="s">
        <v>86</v>
      </c>
      <c r="E26" s="17" t="s">
        <v>30</v>
      </c>
      <c r="F26" s="19"/>
      <c r="G26" s="20">
        <v>1.0</v>
      </c>
      <c r="H26" s="21"/>
      <c r="I26" s="21">
        <v>197.0</v>
      </c>
      <c r="J26" s="22">
        <v>1523.0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87</v>
      </c>
      <c r="P26" t="s">
        <v>85</v>
      </c>
      <c r="Q26" t="s">
        <v>85</v>
      </c>
    </row>
    <row r="27" spans="1:18" customHeight="1" ht="58">
      <c r="A27" s="16"/>
      <c r="B27" s="18" t="s">
        <v>45</v>
      </c>
      <c r="C27" s="17" t="s">
        <v>46</v>
      </c>
      <c r="D27" s="17" t="s">
        <v>89</v>
      </c>
      <c r="E27" s="17" t="s">
        <v>30</v>
      </c>
      <c r="F27" s="19"/>
      <c r="G27" s="20">
        <v>1.0</v>
      </c>
      <c r="H27" s="21"/>
      <c r="I27" s="21">
        <v>197.0</v>
      </c>
      <c r="J27" s="22">
        <v>1419.0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90</v>
      </c>
      <c r="P27" t="s">
        <v>88</v>
      </c>
      <c r="Q27" t="s">
        <v>88</v>
      </c>
    </row>
    <row r="28" spans="1:18" customHeight="1" ht="58">
      <c r="A28" s="16"/>
      <c r="B28" s="18" t="s">
        <v>45</v>
      </c>
      <c r="C28" s="17" t="s">
        <v>46</v>
      </c>
      <c r="D28" s="17" t="s">
        <v>92</v>
      </c>
      <c r="E28" s="17" t="s">
        <v>30</v>
      </c>
      <c r="F28" s="19"/>
      <c r="G28" s="20">
        <v>1.0</v>
      </c>
      <c r="H28" s="21"/>
      <c r="I28" s="21">
        <v>197.0</v>
      </c>
      <c r="J28" s="22">
        <v>548.0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93</v>
      </c>
      <c r="P28" t="s">
        <v>91</v>
      </c>
      <c r="Q28" t="s">
        <v>91</v>
      </c>
    </row>
    <row r="29" spans="1:18" customHeight="1" ht="58">
      <c r="A29" s="16"/>
      <c r="B29" s="18" t="s">
        <v>45</v>
      </c>
      <c r="C29" s="17" t="s">
        <v>46</v>
      </c>
      <c r="D29" s="17" t="s">
        <v>95</v>
      </c>
      <c r="E29" s="17" t="s">
        <v>30</v>
      </c>
      <c r="F29" s="19"/>
      <c r="G29" s="20">
        <v>1.0</v>
      </c>
      <c r="H29" s="21"/>
      <c r="I29" s="21">
        <v>197.0</v>
      </c>
      <c r="J29" s="22">
        <v>516.0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96</v>
      </c>
      <c r="P29" t="s">
        <v>94</v>
      </c>
      <c r="Q29" t="s">
        <v>94</v>
      </c>
    </row>
    <row r="30" spans="1:18" customHeight="1" ht="58">
      <c r="A30" s="16"/>
      <c r="B30" s="18" t="s">
        <v>45</v>
      </c>
      <c r="C30" s="17" t="s">
        <v>46</v>
      </c>
      <c r="D30" s="17" t="s">
        <v>98</v>
      </c>
      <c r="E30" s="17" t="s">
        <v>30</v>
      </c>
      <c r="F30" s="19"/>
      <c r="G30" s="20">
        <v>1.0</v>
      </c>
      <c r="H30" s="21"/>
      <c r="I30" s="21">
        <v>197.0</v>
      </c>
      <c r="J30" s="22">
        <v>1933.0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99</v>
      </c>
      <c r="P30" t="s">
        <v>97</v>
      </c>
      <c r="Q30" t="s">
        <v>97</v>
      </c>
    </row>
    <row r="31" spans="1:18" customHeight="1" ht="58">
      <c r="A31" s="16"/>
      <c r="B31" s="18" t="s">
        <v>45</v>
      </c>
      <c r="C31" s="17" t="s">
        <v>46</v>
      </c>
      <c r="D31" s="17" t="s">
        <v>101</v>
      </c>
      <c r="E31" s="17" t="s">
        <v>30</v>
      </c>
      <c r="F31" s="19"/>
      <c r="G31" s="20">
        <v>1.0</v>
      </c>
      <c r="H31" s="21"/>
      <c r="I31" s="21">
        <v>197.0</v>
      </c>
      <c r="J31" s="22">
        <v>757.0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102</v>
      </c>
      <c r="P31" t="s">
        <v>100</v>
      </c>
      <c r="Q31" t="s">
        <v>100</v>
      </c>
    </row>
    <row r="32" spans="1:18" customHeight="1" ht="58">
      <c r="A32" s="16"/>
      <c r="B32" s="18" t="s">
        <v>45</v>
      </c>
      <c r="C32" s="17" t="s">
        <v>46</v>
      </c>
      <c r="D32" s="17" t="s">
        <v>104</v>
      </c>
      <c r="E32" s="17" t="s">
        <v>30</v>
      </c>
      <c r="F32" s="19"/>
      <c r="G32" s="20">
        <v>1.0</v>
      </c>
      <c r="H32" s="21"/>
      <c r="I32" s="21">
        <v>197.0</v>
      </c>
      <c r="J32" s="22">
        <v>972.0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105</v>
      </c>
      <c r="P32" t="s">
        <v>103</v>
      </c>
      <c r="Q32" t="s">
        <v>103</v>
      </c>
    </row>
    <row r="33" spans="1:18" customHeight="1" ht="58">
      <c r="A33" s="16"/>
      <c r="B33" s="18" t="s">
        <v>45</v>
      </c>
      <c r="C33" s="17" t="s">
        <v>46</v>
      </c>
      <c r="D33" s="17" t="s">
        <v>107</v>
      </c>
      <c r="E33" s="17" t="s">
        <v>30</v>
      </c>
      <c r="F33" s="19"/>
      <c r="G33" s="20">
        <v>1.0</v>
      </c>
      <c r="H33" s="21"/>
      <c r="I33" s="21">
        <v>197.0</v>
      </c>
      <c r="J33" s="22">
        <v>1815.0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108</v>
      </c>
      <c r="P33" t="s">
        <v>106</v>
      </c>
      <c r="Q33" t="s">
        <v>106</v>
      </c>
    </row>
    <row r="34" spans="1:18" customHeight="1" ht="58">
      <c r="A34" s="16"/>
      <c r="B34" s="18" t="s">
        <v>45</v>
      </c>
      <c r="C34" s="17" t="s">
        <v>46</v>
      </c>
      <c r="D34" s="17" t="s">
        <v>110</v>
      </c>
      <c r="E34" s="17" t="s">
        <v>30</v>
      </c>
      <c r="F34" s="19"/>
      <c r="G34" s="20">
        <v>1.0</v>
      </c>
      <c r="H34" s="21"/>
      <c r="I34" s="21">
        <v>197.0</v>
      </c>
      <c r="J34" s="22">
        <v>370.0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111</v>
      </c>
      <c r="P34" t="s">
        <v>109</v>
      </c>
      <c r="Q34" t="s">
        <v>109</v>
      </c>
    </row>
    <row r="35" spans="1:18" customHeight="1" ht="58">
      <c r="A35" s="16"/>
      <c r="B35" s="18" t="s">
        <v>45</v>
      </c>
      <c r="C35" s="17" t="s">
        <v>46</v>
      </c>
      <c r="D35" s="17" t="s">
        <v>113</v>
      </c>
      <c r="E35" s="17" t="s">
        <v>30</v>
      </c>
      <c r="F35" s="19"/>
      <c r="G35" s="20">
        <v>1.0</v>
      </c>
      <c r="H35" s="21"/>
      <c r="I35" s="21">
        <v>197.0</v>
      </c>
      <c r="J35" s="22">
        <v>590.0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114</v>
      </c>
      <c r="P35" t="s">
        <v>112</v>
      </c>
      <c r="Q35" t="s">
        <v>112</v>
      </c>
    </row>
    <row r="36" spans="1:18" customHeight="1" ht="58">
      <c r="A36" s="16"/>
      <c r="B36" s="18" t="s">
        <v>45</v>
      </c>
      <c r="C36" s="17" t="s">
        <v>46</v>
      </c>
      <c r="D36" s="17" t="s">
        <v>116</v>
      </c>
      <c r="E36" s="17" t="s">
        <v>30</v>
      </c>
      <c r="F36" s="19"/>
      <c r="G36" s="20">
        <v>1.0</v>
      </c>
      <c r="H36" s="21"/>
      <c r="I36" s="21">
        <v>197.0</v>
      </c>
      <c r="J36" s="22">
        <v>1774.0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117</v>
      </c>
      <c r="P36" t="s">
        <v>115</v>
      </c>
      <c r="Q36" t="s">
        <v>115</v>
      </c>
    </row>
    <row r="37" spans="1:18" customHeight="1" ht="58">
      <c r="A37" s="16"/>
      <c r="B37" s="18" t="s">
        <v>45</v>
      </c>
      <c r="C37" s="17" t="s">
        <v>46</v>
      </c>
      <c r="D37" s="17" t="s">
        <v>119</v>
      </c>
      <c r="E37" s="17" t="s">
        <v>30</v>
      </c>
      <c r="F37" s="19"/>
      <c r="G37" s="20">
        <v>1.0</v>
      </c>
      <c r="H37" s="21"/>
      <c r="I37" s="21">
        <v>197.0</v>
      </c>
      <c r="J37" s="22">
        <v>31.0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120</v>
      </c>
      <c r="P37" t="s">
        <v>118</v>
      </c>
      <c r="Q37" t="s">
        <v>118</v>
      </c>
    </row>
    <row r="38" spans="1:18" customHeight="1" ht="58">
      <c r="A38" s="16"/>
      <c r="B38" s="18" t="s">
        <v>45</v>
      </c>
      <c r="C38" s="17" t="s">
        <v>46</v>
      </c>
      <c r="D38" s="17" t="s">
        <v>122</v>
      </c>
      <c r="E38" s="17" t="s">
        <v>30</v>
      </c>
      <c r="F38" s="19"/>
      <c r="G38" s="20">
        <v>1.0</v>
      </c>
      <c r="H38" s="21"/>
      <c r="I38" s="21">
        <v>197.0</v>
      </c>
      <c r="J38" s="22">
        <v>897.0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123</v>
      </c>
      <c r="P38" t="s">
        <v>121</v>
      </c>
      <c r="Q38" t="s">
        <v>121</v>
      </c>
    </row>
    <row r="39" spans="1:18" customHeight="1" ht="58">
      <c r="A39" s="16"/>
      <c r="B39" s="18" t="s">
        <v>125</v>
      </c>
      <c r="C39" s="17" t="s">
        <v>126</v>
      </c>
      <c r="D39" s="17" t="s">
        <v>127</v>
      </c>
      <c r="E39" s="17" t="s">
        <v>30</v>
      </c>
      <c r="F39" s="19"/>
      <c r="G39" s="20">
        <v>1.0</v>
      </c>
      <c r="H39" s="21"/>
      <c r="I39" s="21">
        <v>141.0</v>
      </c>
      <c r="J39" s="22">
        <v>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128</v>
      </c>
      <c r="P39" t="s">
        <v>124</v>
      </c>
      <c r="Q39" t="s">
        <v>124</v>
      </c>
    </row>
    <row r="40" spans="1:18" customHeight="1" ht="58">
      <c r="A40" s="16"/>
      <c r="B40" s="18" t="s">
        <v>125</v>
      </c>
      <c r="C40" s="17" t="s">
        <v>126</v>
      </c>
      <c r="D40" s="17" t="s">
        <v>130</v>
      </c>
      <c r="E40" s="17" t="s">
        <v>30</v>
      </c>
      <c r="F40" s="19"/>
      <c r="G40" s="20">
        <v>1.0</v>
      </c>
      <c r="H40" s="21"/>
      <c r="I40" s="21">
        <v>141.0</v>
      </c>
      <c r="J40" s="22">
        <v>10.0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131</v>
      </c>
      <c r="P40" t="s">
        <v>129</v>
      </c>
      <c r="Q40" t="s">
        <v>129</v>
      </c>
    </row>
    <row r="41" spans="1:18" customHeight="1" ht="58">
      <c r="A41" s="16"/>
      <c r="B41" s="18" t="s">
        <v>125</v>
      </c>
      <c r="C41" s="17" t="s">
        <v>126</v>
      </c>
      <c r="D41" s="17" t="s">
        <v>133</v>
      </c>
      <c r="E41" s="17" t="s">
        <v>30</v>
      </c>
      <c r="F41" s="19"/>
      <c r="G41" s="20">
        <v>1.0</v>
      </c>
      <c r="H41" s="21"/>
      <c r="I41" s="21">
        <v>141.0</v>
      </c>
      <c r="J41" s="22">
        <v>29.0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134</v>
      </c>
      <c r="P41" t="s">
        <v>132</v>
      </c>
      <c r="Q41" t="s">
        <v>132</v>
      </c>
    </row>
    <row r="42" spans="1:18" customHeight="1" ht="58">
      <c r="A42" s="16"/>
      <c r="B42" s="18" t="s">
        <v>136</v>
      </c>
      <c r="C42" s="17" t="s">
        <v>137</v>
      </c>
      <c r="D42" s="17" t="s">
        <v>138</v>
      </c>
      <c r="E42" s="17" t="s">
        <v>30</v>
      </c>
      <c r="F42" s="19"/>
      <c r="G42" s="20">
        <v>1.0</v>
      </c>
      <c r="H42" s="21"/>
      <c r="I42" s="21">
        <v>220.0</v>
      </c>
      <c r="J42" s="22">
        <v>23.0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139</v>
      </c>
      <c r="P42" t="s">
        <v>135</v>
      </c>
      <c r="Q42" t="s">
        <v>135</v>
      </c>
    </row>
    <row r="43" spans="1:18" customHeight="1" ht="58">
      <c r="A43" s="16"/>
      <c r="B43" s="18" t="s">
        <v>136</v>
      </c>
      <c r="C43" s="17" t="s">
        <v>137</v>
      </c>
      <c r="D43" s="17" t="s">
        <v>141</v>
      </c>
      <c r="E43" s="17" t="s">
        <v>30</v>
      </c>
      <c r="F43" s="19"/>
      <c r="G43" s="20">
        <v>1.0</v>
      </c>
      <c r="H43" s="21"/>
      <c r="I43" s="21">
        <v>220.0</v>
      </c>
      <c r="J43" s="22">
        <v>21.0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142</v>
      </c>
      <c r="P43" t="s">
        <v>140</v>
      </c>
      <c r="Q43" t="s">
        <v>140</v>
      </c>
    </row>
    <row r="44" spans="1:18" customHeight="1" ht="58">
      <c r="A44" s="16"/>
      <c r="B44" s="18" t="s">
        <v>144</v>
      </c>
      <c r="C44" s="17" t="s">
        <v>145</v>
      </c>
      <c r="D44" s="17" t="s">
        <v>141</v>
      </c>
      <c r="E44" s="17" t="s">
        <v>30</v>
      </c>
      <c r="F44" s="19"/>
      <c r="G44" s="20">
        <v>1.0</v>
      </c>
      <c r="H44" s="21"/>
      <c r="I44" s="21">
        <v>203.0</v>
      </c>
      <c r="J44" s="22">
        <v>2.0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146</v>
      </c>
      <c r="P44" t="s">
        <v>143</v>
      </c>
      <c r="Q44" t="s">
        <v>143</v>
      </c>
    </row>
    <row r="45" spans="1:18" customHeight="1" ht="58">
      <c r="A45" s="16"/>
      <c r="B45" s="18" t="s">
        <v>144</v>
      </c>
      <c r="C45" s="17" t="s">
        <v>145</v>
      </c>
      <c r="D45" s="17" t="s">
        <v>148</v>
      </c>
      <c r="E45" s="17" t="s">
        <v>30</v>
      </c>
      <c r="F45" s="19"/>
      <c r="G45" s="20">
        <v>1.0</v>
      </c>
      <c r="H45" s="21"/>
      <c r="I45" s="21">
        <v>203.0</v>
      </c>
      <c r="J45" s="22">
        <v>25.0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149</v>
      </c>
      <c r="P45" t="s">
        <v>147</v>
      </c>
      <c r="Q45" t="s">
        <v>147</v>
      </c>
    </row>
    <row r="46" spans="1:18" customHeight="1" ht="58">
      <c r="A46" s="16"/>
      <c r="B46" s="18" t="s">
        <v>151</v>
      </c>
      <c r="C46" s="17" t="s">
        <v>152</v>
      </c>
      <c r="D46" s="17" t="s">
        <v>153</v>
      </c>
      <c r="E46" s="17" t="s">
        <v>30</v>
      </c>
      <c r="F46" s="19"/>
      <c r="G46" s="20">
        <v>1.0</v>
      </c>
      <c r="H46" s="21"/>
      <c r="I46" s="21">
        <v>219.0</v>
      </c>
      <c r="J46" s="22">
        <v>16.0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154</v>
      </c>
      <c r="P46" t="s">
        <v>150</v>
      </c>
      <c r="Q46" t="s">
        <v>150</v>
      </c>
    </row>
    <row r="47" spans="1:18" customHeight="1" ht="58">
      <c r="A47" s="16"/>
      <c r="B47" s="18" t="s">
        <v>156</v>
      </c>
      <c r="C47" s="17" t="s">
        <v>157</v>
      </c>
      <c r="D47" s="17" t="s">
        <v>158</v>
      </c>
      <c r="E47" s="17" t="s">
        <v>159</v>
      </c>
      <c r="F47" s="19"/>
      <c r="G47" s="20">
        <v>1.0</v>
      </c>
      <c r="H47" s="21"/>
      <c r="I47" s="21">
        <v>136.0</v>
      </c>
      <c r="J47" s="22">
        <v>19.0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160</v>
      </c>
      <c r="P47" t="s">
        <v>155</v>
      </c>
      <c r="Q47" t="s">
        <v>155</v>
      </c>
    </row>
    <row r="48" spans="1:18" customHeight="1" ht="58">
      <c r="A48" s="16"/>
      <c r="B48" s="18" t="s">
        <v>156</v>
      </c>
      <c r="C48" s="17" t="s">
        <v>157</v>
      </c>
      <c r="D48" s="17" t="s">
        <v>162</v>
      </c>
      <c r="E48" s="17" t="s">
        <v>159</v>
      </c>
      <c r="F48" s="19"/>
      <c r="G48" s="20">
        <v>1.0</v>
      </c>
      <c r="H48" s="21"/>
      <c r="I48" s="21">
        <v>136.0</v>
      </c>
      <c r="J48" s="22">
        <v>4.0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163</v>
      </c>
      <c r="P48" t="s">
        <v>161</v>
      </c>
      <c r="Q48" t="s">
        <v>161</v>
      </c>
    </row>
    <row r="49" spans="1:18" customHeight="1" ht="58">
      <c r="A49" s="16"/>
      <c r="B49" s="18" t="s">
        <v>156</v>
      </c>
      <c r="C49" s="17" t="s">
        <v>157</v>
      </c>
      <c r="D49" s="17" t="s">
        <v>165</v>
      </c>
      <c r="E49" s="17" t="s">
        <v>159</v>
      </c>
      <c r="F49" s="19"/>
      <c r="G49" s="20">
        <v>1.0</v>
      </c>
      <c r="H49" s="21"/>
      <c r="I49" s="21">
        <v>136.0</v>
      </c>
      <c r="J49" s="22">
        <v>6.0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166</v>
      </c>
      <c r="P49" t="s">
        <v>164</v>
      </c>
      <c r="Q49" t="s">
        <v>164</v>
      </c>
    </row>
    <row r="50" spans="1:18" customHeight="1" ht="58">
      <c r="A50" s="16"/>
      <c r="B50" s="18" t="s">
        <v>156</v>
      </c>
      <c r="C50" s="17" t="s">
        <v>157</v>
      </c>
      <c r="D50" s="17" t="s">
        <v>168</v>
      </c>
      <c r="E50" s="17" t="s">
        <v>159</v>
      </c>
      <c r="F50" s="19"/>
      <c r="G50" s="20">
        <v>1.0</v>
      </c>
      <c r="H50" s="21"/>
      <c r="I50" s="21">
        <v>136.0</v>
      </c>
      <c r="J50" s="22">
        <v>72.0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169</v>
      </c>
      <c r="P50" t="s">
        <v>167</v>
      </c>
      <c r="Q50" t="s">
        <v>167</v>
      </c>
    </row>
    <row r="51" spans="1:18" customHeight="1" ht="58">
      <c r="A51" s="16"/>
      <c r="B51" s="18" t="s">
        <v>156</v>
      </c>
      <c r="C51" s="17" t="s">
        <v>157</v>
      </c>
      <c r="D51" s="17" t="s">
        <v>171</v>
      </c>
      <c r="E51" s="17" t="s">
        <v>159</v>
      </c>
      <c r="F51" s="19"/>
      <c r="G51" s="20">
        <v>1.0</v>
      </c>
      <c r="H51" s="21"/>
      <c r="I51" s="21">
        <v>136.0</v>
      </c>
      <c r="J51" s="22">
        <v>36.0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172</v>
      </c>
      <c r="P51" t="s">
        <v>170</v>
      </c>
      <c r="Q51" t="s">
        <v>170</v>
      </c>
    </row>
    <row r="52" spans="1:18" customHeight="1" ht="58">
      <c r="A52" s="16"/>
      <c r="B52" s="18" t="s">
        <v>174</v>
      </c>
      <c r="C52" s="17" t="s">
        <v>157</v>
      </c>
      <c r="D52" s="17" t="s">
        <v>175</v>
      </c>
      <c r="E52" s="17" t="s">
        <v>176</v>
      </c>
      <c r="F52" s="19"/>
      <c r="G52" s="20">
        <v>1.0</v>
      </c>
      <c r="H52" s="21"/>
      <c r="I52" s="21">
        <v>150.0</v>
      </c>
      <c r="J52" s="22">
        <v>11.0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177</v>
      </c>
      <c r="P52" t="s">
        <v>173</v>
      </c>
      <c r="Q52" t="s">
        <v>173</v>
      </c>
    </row>
    <row r="53" spans="1:18" customHeight="1" ht="58">
      <c r="A53" s="16"/>
      <c r="B53" s="18" t="s">
        <v>174</v>
      </c>
      <c r="C53" s="17" t="s">
        <v>157</v>
      </c>
      <c r="D53" s="17" t="s">
        <v>179</v>
      </c>
      <c r="E53" s="17" t="s">
        <v>176</v>
      </c>
      <c r="F53" s="19"/>
      <c r="G53" s="20">
        <v>1.0</v>
      </c>
      <c r="H53" s="21"/>
      <c r="I53" s="21">
        <v>150.0</v>
      </c>
      <c r="J53" s="22">
        <v>10.0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180</v>
      </c>
      <c r="P53" t="s">
        <v>178</v>
      </c>
      <c r="Q53" t="s">
        <v>178</v>
      </c>
    </row>
    <row r="54" spans="1:18" customHeight="1" ht="58">
      <c r="A54" s="16"/>
      <c r="B54" s="18" t="s">
        <v>182</v>
      </c>
      <c r="C54" s="17" t="s">
        <v>157</v>
      </c>
      <c r="D54" s="17" t="s">
        <v>183</v>
      </c>
      <c r="E54" s="17" t="s">
        <v>184</v>
      </c>
      <c r="F54" s="19"/>
      <c r="G54" s="20">
        <v>1.0</v>
      </c>
      <c r="H54" s="21"/>
      <c r="I54" s="21">
        <v>155.0</v>
      </c>
      <c r="J54" s="22">
        <v>14.0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185</v>
      </c>
      <c r="P54" t="s">
        <v>181</v>
      </c>
      <c r="Q54" t="s">
        <v>181</v>
      </c>
    </row>
    <row r="55" spans="1:18" customHeight="1" ht="58">
      <c r="A55" s="16"/>
      <c r="B55" s="18" t="s">
        <v>182</v>
      </c>
      <c r="C55" s="17" t="s">
        <v>157</v>
      </c>
      <c r="D55" s="17" t="s">
        <v>187</v>
      </c>
      <c r="E55" s="17" t="s">
        <v>184</v>
      </c>
      <c r="F55" s="19"/>
      <c r="G55" s="20">
        <v>1.0</v>
      </c>
      <c r="H55" s="21"/>
      <c r="I55" s="21">
        <v>155.0</v>
      </c>
      <c r="J55" s="22">
        <v>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188</v>
      </c>
      <c r="P55" t="s">
        <v>186</v>
      </c>
      <c r="Q55" t="s">
        <v>186</v>
      </c>
    </row>
    <row r="56" spans="1:18" customHeight="1" ht="58">
      <c r="A56" s="16"/>
      <c r="B56" s="18" t="s">
        <v>182</v>
      </c>
      <c r="C56" s="17" t="s">
        <v>157</v>
      </c>
      <c r="D56" s="17" t="s">
        <v>190</v>
      </c>
      <c r="E56" s="17" t="s">
        <v>184</v>
      </c>
      <c r="F56" s="19"/>
      <c r="G56" s="20">
        <v>1.0</v>
      </c>
      <c r="H56" s="21"/>
      <c r="I56" s="21">
        <v>155.0</v>
      </c>
      <c r="J56" s="22">
        <v>117.0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191</v>
      </c>
      <c r="P56" t="s">
        <v>189</v>
      </c>
      <c r="Q56" t="s">
        <v>189</v>
      </c>
    </row>
    <row r="57" spans="1:18" customHeight="1" ht="58">
      <c r="A57" s="16"/>
      <c r="B57" s="18" t="s">
        <v>182</v>
      </c>
      <c r="C57" s="17" t="s">
        <v>157</v>
      </c>
      <c r="D57" s="17" t="s">
        <v>193</v>
      </c>
      <c r="E57" s="17" t="s">
        <v>184</v>
      </c>
      <c r="F57" s="19"/>
      <c r="G57" s="20">
        <v>1.0</v>
      </c>
      <c r="H57" s="21"/>
      <c r="I57" s="21">
        <v>155.0</v>
      </c>
      <c r="J57" s="22">
        <v>62.0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194</v>
      </c>
      <c r="P57" t="s">
        <v>192</v>
      </c>
      <c r="Q57" t="s">
        <v>192</v>
      </c>
    </row>
    <row r="58" spans="1:18" customHeight="1" ht="58">
      <c r="A58" s="16"/>
      <c r="B58" s="18" t="s">
        <v>182</v>
      </c>
      <c r="C58" s="17" t="s">
        <v>157</v>
      </c>
      <c r="D58" s="17" t="s">
        <v>196</v>
      </c>
      <c r="E58" s="17" t="s">
        <v>184</v>
      </c>
      <c r="F58" s="19"/>
      <c r="G58" s="20">
        <v>1.0</v>
      </c>
      <c r="H58" s="21"/>
      <c r="I58" s="21">
        <v>155.0</v>
      </c>
      <c r="J58" s="22">
        <v>102.0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197</v>
      </c>
      <c r="P58" t="s">
        <v>195</v>
      </c>
      <c r="Q58" t="s">
        <v>195</v>
      </c>
    </row>
    <row r="59" spans="1:18" customHeight="1" ht="58">
      <c r="A59" s="16"/>
      <c r="B59" s="18" t="s">
        <v>182</v>
      </c>
      <c r="C59" s="17" t="s">
        <v>157</v>
      </c>
      <c r="D59" s="17" t="s">
        <v>199</v>
      </c>
      <c r="E59" s="17" t="s">
        <v>184</v>
      </c>
      <c r="F59" s="19"/>
      <c r="G59" s="20">
        <v>1.0</v>
      </c>
      <c r="H59" s="21"/>
      <c r="I59" s="21">
        <v>155.0</v>
      </c>
      <c r="J59" s="22">
        <v>177.0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200</v>
      </c>
      <c r="P59" t="s">
        <v>198</v>
      </c>
      <c r="Q59" t="s">
        <v>198</v>
      </c>
    </row>
    <row r="60" spans="1:18" customHeight="1" ht="58">
      <c r="A60" s="16"/>
      <c r="B60" s="18" t="s">
        <v>182</v>
      </c>
      <c r="C60" s="17" t="s">
        <v>157</v>
      </c>
      <c r="D60" s="17" t="s">
        <v>202</v>
      </c>
      <c r="E60" s="17" t="s">
        <v>184</v>
      </c>
      <c r="F60" s="19"/>
      <c r="G60" s="20">
        <v>1.0</v>
      </c>
      <c r="H60" s="21"/>
      <c r="I60" s="21">
        <v>155.0</v>
      </c>
      <c r="J60" s="22">
        <v>124.0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203</v>
      </c>
      <c r="P60" t="s">
        <v>201</v>
      </c>
      <c r="Q60" t="s">
        <v>201</v>
      </c>
    </row>
    <row r="61" spans="1:18" customHeight="1" ht="58">
      <c r="A61" s="16"/>
      <c r="B61" s="18" t="s">
        <v>182</v>
      </c>
      <c r="C61" s="17" t="s">
        <v>157</v>
      </c>
      <c r="D61" s="17" t="s">
        <v>205</v>
      </c>
      <c r="E61" s="17" t="s">
        <v>184</v>
      </c>
      <c r="F61" s="19"/>
      <c r="G61" s="20">
        <v>1.0</v>
      </c>
      <c r="H61" s="21"/>
      <c r="I61" s="21">
        <v>155.0</v>
      </c>
      <c r="J61" s="22">
        <v>12.0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206</v>
      </c>
      <c r="P61" t="s">
        <v>204</v>
      </c>
      <c r="Q61" t="s">
        <v>204</v>
      </c>
    </row>
    <row r="62" spans="1:18" customHeight="1" ht="58">
      <c r="A62" s="16"/>
      <c r="B62" s="18" t="s">
        <v>182</v>
      </c>
      <c r="C62" s="17" t="s">
        <v>157</v>
      </c>
      <c r="D62" s="17" t="s">
        <v>208</v>
      </c>
      <c r="E62" s="17" t="s">
        <v>184</v>
      </c>
      <c r="F62" s="19"/>
      <c r="G62" s="20">
        <v>1.0</v>
      </c>
      <c r="H62" s="21"/>
      <c r="I62" s="21">
        <v>155.0</v>
      </c>
      <c r="J62" s="22">
        <v>3.0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209</v>
      </c>
      <c r="P62" t="s">
        <v>207</v>
      </c>
      <c r="Q62" t="s">
        <v>207</v>
      </c>
    </row>
    <row r="63" spans="1:18" customHeight="1" ht="58">
      <c r="A63" s="16"/>
      <c r="B63" s="18" t="s">
        <v>182</v>
      </c>
      <c r="C63" s="17" t="s">
        <v>157</v>
      </c>
      <c r="D63" s="17" t="s">
        <v>211</v>
      </c>
      <c r="E63" s="17" t="s">
        <v>184</v>
      </c>
      <c r="F63" s="19"/>
      <c r="G63" s="20">
        <v>1.0</v>
      </c>
      <c r="H63" s="21"/>
      <c r="I63" s="21">
        <v>155.0</v>
      </c>
      <c r="J63" s="22">
        <v>6.0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212</v>
      </c>
      <c r="P63" t="s">
        <v>210</v>
      </c>
      <c r="Q63" t="s">
        <v>210</v>
      </c>
    </row>
    <row r="64" spans="1:18" customHeight="1" ht="58">
      <c r="A64" s="16"/>
      <c r="B64" s="18" t="s">
        <v>214</v>
      </c>
      <c r="C64" s="17" t="s">
        <v>157</v>
      </c>
      <c r="D64" s="17" t="s">
        <v>215</v>
      </c>
      <c r="E64" s="17" t="s">
        <v>216</v>
      </c>
      <c r="F64" s="19"/>
      <c r="G64" s="20">
        <v>1.0</v>
      </c>
      <c r="H64" s="21"/>
      <c r="I64" s="21">
        <v>176.0</v>
      </c>
      <c r="J64" s="22">
        <v>105.0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217</v>
      </c>
      <c r="P64" t="s">
        <v>213</v>
      </c>
      <c r="Q64" t="s">
        <v>213</v>
      </c>
    </row>
    <row r="65" spans="1:18" customHeight="1" ht="58">
      <c r="A65" s="16"/>
      <c r="B65" s="18" t="s">
        <v>214</v>
      </c>
      <c r="C65" s="17" t="s">
        <v>157</v>
      </c>
      <c r="D65" s="17" t="s">
        <v>179</v>
      </c>
      <c r="E65" s="17" t="s">
        <v>216</v>
      </c>
      <c r="F65" s="19"/>
      <c r="G65" s="20">
        <v>1.0</v>
      </c>
      <c r="H65" s="21"/>
      <c r="I65" s="21">
        <v>176.0</v>
      </c>
      <c r="J65" s="22">
        <v>16.0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219</v>
      </c>
      <c r="P65" t="s">
        <v>218</v>
      </c>
      <c r="Q65" t="s">
        <v>218</v>
      </c>
    </row>
    <row r="66" spans="1:18" customHeight="1" ht="58">
      <c r="A66" s="16"/>
      <c r="B66" s="18" t="s">
        <v>214</v>
      </c>
      <c r="C66" s="17" t="s">
        <v>157</v>
      </c>
      <c r="D66" s="17" t="s">
        <v>175</v>
      </c>
      <c r="E66" s="17" t="s">
        <v>216</v>
      </c>
      <c r="F66" s="19"/>
      <c r="G66" s="20">
        <v>1.0</v>
      </c>
      <c r="H66" s="21"/>
      <c r="I66" s="21">
        <v>176.0</v>
      </c>
      <c r="J66" s="22">
        <v>18.0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221</v>
      </c>
      <c r="P66" t="s">
        <v>220</v>
      </c>
      <c r="Q66" t="s">
        <v>220</v>
      </c>
    </row>
    <row r="67" spans="1:18" customHeight="1" ht="58">
      <c r="A67" s="16"/>
      <c r="B67" s="18" t="s">
        <v>223</v>
      </c>
      <c r="C67" s="17" t="s">
        <v>157</v>
      </c>
      <c r="D67" s="17" t="s">
        <v>224</v>
      </c>
      <c r="E67" s="17" t="s">
        <v>225</v>
      </c>
      <c r="F67" s="19"/>
      <c r="G67" s="20">
        <v>1.0</v>
      </c>
      <c r="H67" s="21"/>
      <c r="I67" s="21">
        <v>182.0</v>
      </c>
      <c r="J67" s="22">
        <v>62.0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226</v>
      </c>
      <c r="P67" t="s">
        <v>222</v>
      </c>
      <c r="Q67" t="s">
        <v>222</v>
      </c>
    </row>
    <row r="68" spans="1:18" customHeight="1" ht="58">
      <c r="A68" s="16"/>
      <c r="B68" s="18" t="s">
        <v>228</v>
      </c>
      <c r="C68" s="17" t="s">
        <v>157</v>
      </c>
      <c r="D68" s="17" t="s">
        <v>229</v>
      </c>
      <c r="E68" s="17" t="s">
        <v>230</v>
      </c>
      <c r="F68" s="19"/>
      <c r="G68" s="20">
        <v>1.0</v>
      </c>
      <c r="H68" s="21"/>
      <c r="I68" s="21">
        <v>156.0</v>
      </c>
      <c r="J68" s="22">
        <v>1.0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231</v>
      </c>
      <c r="P68" t="s">
        <v>227</v>
      </c>
      <c r="Q68" t="s">
        <v>227</v>
      </c>
    </row>
    <row r="69" spans="1:18" customHeight="1" ht="58">
      <c r="A69" s="16"/>
      <c r="B69" s="18" t="s">
        <v>228</v>
      </c>
      <c r="C69" s="17" t="s">
        <v>157</v>
      </c>
      <c r="D69" s="17" t="s">
        <v>233</v>
      </c>
      <c r="E69" s="17" t="s">
        <v>230</v>
      </c>
      <c r="F69" s="19"/>
      <c r="G69" s="20">
        <v>1.0</v>
      </c>
      <c r="H69" s="21"/>
      <c r="I69" s="21">
        <v>156.0</v>
      </c>
      <c r="J69" s="22">
        <v>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234</v>
      </c>
      <c r="P69" t="s">
        <v>232</v>
      </c>
      <c r="Q69" t="s">
        <v>232</v>
      </c>
    </row>
    <row r="70" spans="1:18" customHeight="1" ht="58">
      <c r="A70" s="16"/>
      <c r="B70" s="18" t="s">
        <v>228</v>
      </c>
      <c r="C70" s="17" t="s">
        <v>157</v>
      </c>
      <c r="D70" s="17" t="s">
        <v>236</v>
      </c>
      <c r="E70" s="17" t="s">
        <v>230</v>
      </c>
      <c r="F70" s="19"/>
      <c r="G70" s="20">
        <v>1.0</v>
      </c>
      <c r="H70" s="21"/>
      <c r="I70" s="21">
        <v>156.0</v>
      </c>
      <c r="J70" s="22">
        <v>9.0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237</v>
      </c>
      <c r="P70" t="s">
        <v>235</v>
      </c>
      <c r="Q70" t="s">
        <v>235</v>
      </c>
    </row>
    <row r="71" spans="1:18" customHeight="1" ht="58">
      <c r="A71" s="16"/>
      <c r="B71" s="18" t="s">
        <v>228</v>
      </c>
      <c r="C71" s="17" t="s">
        <v>157</v>
      </c>
      <c r="D71" s="17" t="s">
        <v>179</v>
      </c>
      <c r="E71" s="17" t="s">
        <v>230</v>
      </c>
      <c r="F71" s="19"/>
      <c r="G71" s="20">
        <v>1.0</v>
      </c>
      <c r="H71" s="21"/>
      <c r="I71" s="21">
        <v>156.0</v>
      </c>
      <c r="J71" s="22">
        <v>2.0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239</v>
      </c>
      <c r="P71" t="s">
        <v>238</v>
      </c>
      <c r="Q71" t="s">
        <v>238</v>
      </c>
    </row>
    <row r="72" spans="1:18" customHeight="1" ht="58">
      <c r="A72" s="16"/>
      <c r="B72" s="18" t="s">
        <v>228</v>
      </c>
      <c r="C72" s="17" t="s">
        <v>157</v>
      </c>
      <c r="D72" s="17" t="s">
        <v>241</v>
      </c>
      <c r="E72" s="17" t="s">
        <v>230</v>
      </c>
      <c r="F72" s="19"/>
      <c r="G72" s="20">
        <v>1.0</v>
      </c>
      <c r="H72" s="21"/>
      <c r="I72" s="21">
        <v>156.0</v>
      </c>
      <c r="J72" s="22">
        <v>17.0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242</v>
      </c>
      <c r="P72" t="s">
        <v>240</v>
      </c>
      <c r="Q72" t="s">
        <v>240</v>
      </c>
    </row>
    <row r="73" spans="1:18" customHeight="1" ht="58">
      <c r="A73" s="16"/>
      <c r="B73" s="18" t="s">
        <v>244</v>
      </c>
      <c r="C73" s="17" t="s">
        <v>157</v>
      </c>
      <c r="D73" s="17" t="s">
        <v>245</v>
      </c>
      <c r="E73" s="17" t="s">
        <v>246</v>
      </c>
      <c r="F73" s="19"/>
      <c r="G73" s="20">
        <v>1.0</v>
      </c>
      <c r="H73" s="21"/>
      <c r="I73" s="21">
        <v>88.0</v>
      </c>
      <c r="J73" s="22">
        <v>91.0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247</v>
      </c>
      <c r="P73" t="s">
        <v>243</v>
      </c>
      <c r="Q73" t="s">
        <v>243</v>
      </c>
    </row>
    <row r="74" spans="1:18" customHeight="1" ht="58">
      <c r="A74" s="16"/>
      <c r="B74" s="18" t="s">
        <v>244</v>
      </c>
      <c r="C74" s="17" t="s">
        <v>157</v>
      </c>
      <c r="D74" s="17" t="s">
        <v>249</v>
      </c>
      <c r="E74" s="17" t="s">
        <v>246</v>
      </c>
      <c r="F74" s="19"/>
      <c r="G74" s="20">
        <v>1.0</v>
      </c>
      <c r="H74" s="21"/>
      <c r="I74" s="21">
        <v>88.0</v>
      </c>
      <c r="J74" s="22">
        <v>35.0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250</v>
      </c>
      <c r="P74" t="s">
        <v>248</v>
      </c>
      <c r="Q74" t="s">
        <v>248</v>
      </c>
    </row>
    <row r="75" spans="1:18" customHeight="1" ht="58">
      <c r="A75" s="16"/>
      <c r="B75" s="18" t="s">
        <v>244</v>
      </c>
      <c r="C75" s="17" t="s">
        <v>157</v>
      </c>
      <c r="D75" s="17" t="s">
        <v>252</v>
      </c>
      <c r="E75" s="17" t="s">
        <v>246</v>
      </c>
      <c r="F75" s="19"/>
      <c r="G75" s="20">
        <v>1.0</v>
      </c>
      <c r="H75" s="21"/>
      <c r="I75" s="21">
        <v>88.0</v>
      </c>
      <c r="J75" s="22">
        <v>17.0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253</v>
      </c>
      <c r="P75" t="s">
        <v>251</v>
      </c>
      <c r="Q75" t="s">
        <v>251</v>
      </c>
    </row>
    <row r="76" spans="1:18" customHeight="1" ht="58">
      <c r="A76" s="16"/>
      <c r="B76" s="18" t="s">
        <v>244</v>
      </c>
      <c r="C76" s="17" t="s">
        <v>157</v>
      </c>
      <c r="D76" s="17" t="s">
        <v>255</v>
      </c>
      <c r="E76" s="17" t="s">
        <v>246</v>
      </c>
      <c r="F76" s="19"/>
      <c r="G76" s="20">
        <v>1.0</v>
      </c>
      <c r="H76" s="21"/>
      <c r="I76" s="21">
        <v>88.0</v>
      </c>
      <c r="J76" s="22">
        <v>114.0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254</v>
      </c>
      <c r="Q76" t="s">
        <v>254</v>
      </c>
    </row>
    <row r="77" spans="1:18" customHeight="1" ht="58">
      <c r="A77" s="16"/>
      <c r="B77" s="18" t="s">
        <v>244</v>
      </c>
      <c r="C77" s="17" t="s">
        <v>157</v>
      </c>
      <c r="D77" s="17" t="s">
        <v>258</v>
      </c>
      <c r="E77" s="17" t="s">
        <v>246</v>
      </c>
      <c r="F77" s="19"/>
      <c r="G77" s="20">
        <v>1.0</v>
      </c>
      <c r="H77" s="21"/>
      <c r="I77" s="21">
        <v>88.0</v>
      </c>
      <c r="J77" s="22">
        <v>3.0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259</v>
      </c>
      <c r="P77" t="s">
        <v>257</v>
      </c>
      <c r="Q77" t="s">
        <v>257</v>
      </c>
    </row>
    <row r="78" spans="1:18" customHeight="1" ht="58">
      <c r="A78" s="16"/>
      <c r="B78" s="18" t="s">
        <v>244</v>
      </c>
      <c r="C78" s="17" t="s">
        <v>157</v>
      </c>
      <c r="D78" s="17" t="s">
        <v>261</v>
      </c>
      <c r="E78" s="17" t="s">
        <v>246</v>
      </c>
      <c r="F78" s="19"/>
      <c r="G78" s="20">
        <v>1.0</v>
      </c>
      <c r="H78" s="21"/>
      <c r="I78" s="21">
        <v>88.0</v>
      </c>
      <c r="J78" s="22">
        <v>28.0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262</v>
      </c>
      <c r="P78" t="s">
        <v>260</v>
      </c>
      <c r="Q78" t="s">
        <v>260</v>
      </c>
    </row>
    <row r="79" spans="1:18" customHeight="1" ht="58">
      <c r="A79" s="16"/>
      <c r="B79" s="18" t="s">
        <v>244</v>
      </c>
      <c r="C79" s="17" t="s">
        <v>157</v>
      </c>
      <c r="D79" s="17" t="s">
        <v>264</v>
      </c>
      <c r="E79" s="17" t="s">
        <v>246</v>
      </c>
      <c r="F79" s="19"/>
      <c r="G79" s="20">
        <v>1.0</v>
      </c>
      <c r="H79" s="21"/>
      <c r="I79" s="21">
        <v>88.0</v>
      </c>
      <c r="J79" s="22">
        <v>49.0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265</v>
      </c>
      <c r="P79" t="s">
        <v>263</v>
      </c>
      <c r="Q79" t="s">
        <v>263</v>
      </c>
    </row>
    <row r="80" spans="1:18" customHeight="1" ht="58">
      <c r="A80" s="16"/>
      <c r="B80" s="18" t="s">
        <v>267</v>
      </c>
      <c r="C80" s="17" t="s">
        <v>157</v>
      </c>
      <c r="D80" s="17" t="s">
        <v>264</v>
      </c>
      <c r="E80" s="17" t="s">
        <v>268</v>
      </c>
      <c r="F80" s="19"/>
      <c r="G80" s="20">
        <v>1.0</v>
      </c>
      <c r="H80" s="21"/>
      <c r="I80" s="21">
        <v>88.0</v>
      </c>
      <c r="J80" s="22">
        <v>12.0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269</v>
      </c>
      <c r="P80" t="s">
        <v>266</v>
      </c>
      <c r="Q80" t="s">
        <v>266</v>
      </c>
    </row>
    <row r="81" spans="1:18" customHeight="1" ht="58">
      <c r="A81" s="16"/>
      <c r="B81" s="18" t="s">
        <v>267</v>
      </c>
      <c r="C81" s="17" t="s">
        <v>157</v>
      </c>
      <c r="D81" s="17" t="s">
        <v>249</v>
      </c>
      <c r="E81" s="17" t="s">
        <v>268</v>
      </c>
      <c r="F81" s="19"/>
      <c r="G81" s="20">
        <v>1.0</v>
      </c>
      <c r="H81" s="21"/>
      <c r="I81" s="21">
        <v>88.0</v>
      </c>
      <c r="J81" s="22">
        <v>76.0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271</v>
      </c>
      <c r="P81" t="s">
        <v>270</v>
      </c>
      <c r="Q81" t="s">
        <v>270</v>
      </c>
    </row>
    <row r="82" spans="1:18" customHeight="1" ht="58">
      <c r="A82" s="16"/>
      <c r="B82" s="18" t="s">
        <v>267</v>
      </c>
      <c r="C82" s="17" t="s">
        <v>157</v>
      </c>
      <c r="D82" s="17" t="s">
        <v>245</v>
      </c>
      <c r="E82" s="17" t="s">
        <v>268</v>
      </c>
      <c r="F82" s="19"/>
      <c r="G82" s="20">
        <v>1.0</v>
      </c>
      <c r="H82" s="21"/>
      <c r="I82" s="21">
        <v>88.0</v>
      </c>
      <c r="J82" s="22">
        <v>68.0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273</v>
      </c>
      <c r="P82" t="s">
        <v>272</v>
      </c>
      <c r="Q82" t="s">
        <v>272</v>
      </c>
    </row>
    <row r="83" spans="1:18" customHeight="1" ht="58">
      <c r="A83" s="16"/>
      <c r="B83" s="18" t="s">
        <v>267</v>
      </c>
      <c r="C83" s="17" t="s">
        <v>157</v>
      </c>
      <c r="D83" s="17" t="s">
        <v>275</v>
      </c>
      <c r="E83" s="17" t="s">
        <v>268</v>
      </c>
      <c r="F83" s="19"/>
      <c r="G83" s="20">
        <v>1.0</v>
      </c>
      <c r="H83" s="21"/>
      <c r="I83" s="21">
        <v>88.0</v>
      </c>
      <c r="J83" s="22">
        <v>157.0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276</v>
      </c>
      <c r="P83" t="s">
        <v>274</v>
      </c>
      <c r="Q83" t="s">
        <v>274</v>
      </c>
    </row>
    <row r="84" spans="1:18" customHeight="1" ht="58">
      <c r="A84" s="16"/>
      <c r="B84" s="18" t="s">
        <v>278</v>
      </c>
      <c r="C84" s="17" t="s">
        <v>157</v>
      </c>
      <c r="D84" s="17" t="s">
        <v>275</v>
      </c>
      <c r="E84" s="17" t="s">
        <v>279</v>
      </c>
      <c r="F84" s="19"/>
      <c r="G84" s="20">
        <v>1.0</v>
      </c>
      <c r="H84" s="21"/>
      <c r="I84" s="21">
        <v>95.0</v>
      </c>
      <c r="J84" s="22">
        <v>49.0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280</v>
      </c>
      <c r="P84" t="s">
        <v>277</v>
      </c>
      <c r="Q84" t="s">
        <v>277</v>
      </c>
    </row>
    <row r="85" spans="1:18" customHeight="1" ht="58">
      <c r="A85" s="16"/>
      <c r="B85" s="18" t="s">
        <v>278</v>
      </c>
      <c r="C85" s="17" t="s">
        <v>157</v>
      </c>
      <c r="D85" s="17" t="s">
        <v>252</v>
      </c>
      <c r="E85" s="17" t="s">
        <v>279</v>
      </c>
      <c r="F85" s="19"/>
      <c r="G85" s="20">
        <v>1.0</v>
      </c>
      <c r="H85" s="21"/>
      <c r="I85" s="21">
        <v>134.0</v>
      </c>
      <c r="J85" s="22">
        <v>8.0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282</v>
      </c>
      <c r="P85" t="s">
        <v>281</v>
      </c>
      <c r="Q85" t="s">
        <v>281</v>
      </c>
    </row>
    <row r="86" spans="1:18" customHeight="1" ht="58">
      <c r="A86" s="16"/>
      <c r="B86" s="18" t="s">
        <v>284</v>
      </c>
      <c r="C86" s="17" t="s">
        <v>157</v>
      </c>
      <c r="D86" s="17" t="s">
        <v>285</v>
      </c>
      <c r="E86" s="17" t="s">
        <v>286</v>
      </c>
      <c r="F86" s="19"/>
      <c r="G86" s="20">
        <v>1.0</v>
      </c>
      <c r="H86" s="21"/>
      <c r="I86" s="21">
        <v>138.0</v>
      </c>
      <c r="J86" s="22">
        <v>69.0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287</v>
      </c>
      <c r="P86" t="s">
        <v>283</v>
      </c>
      <c r="Q86" t="s">
        <v>283</v>
      </c>
    </row>
    <row r="87" spans="1:18" customHeight="1" ht="58">
      <c r="A87" s="16"/>
      <c r="B87" s="18" t="s">
        <v>289</v>
      </c>
      <c r="C87" s="17" t="s">
        <v>157</v>
      </c>
      <c r="D87" s="17" t="s">
        <v>290</v>
      </c>
      <c r="E87" s="17" t="s">
        <v>291</v>
      </c>
      <c r="F87" s="19"/>
      <c r="G87" s="20">
        <v>1.0</v>
      </c>
      <c r="H87" s="21"/>
      <c r="I87" s="21">
        <v>113.0</v>
      </c>
      <c r="J87" s="22">
        <v>3.0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292</v>
      </c>
      <c r="P87" t="s">
        <v>288</v>
      </c>
      <c r="Q87" t="s">
        <v>288</v>
      </c>
    </row>
    <row r="88" spans="1:18" customHeight="1" ht="58">
      <c r="A88" s="16"/>
      <c r="B88" s="18" t="s">
        <v>289</v>
      </c>
      <c r="C88" s="17" t="s">
        <v>157</v>
      </c>
      <c r="D88" s="17" t="s">
        <v>294</v>
      </c>
      <c r="E88" s="17" t="s">
        <v>291</v>
      </c>
      <c r="F88" s="19"/>
      <c r="G88" s="20">
        <v>1.0</v>
      </c>
      <c r="H88" s="21"/>
      <c r="I88" s="21">
        <v>113.0</v>
      </c>
      <c r="J88" s="22">
        <v>20.0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295</v>
      </c>
      <c r="P88" t="s">
        <v>293</v>
      </c>
      <c r="Q88" t="s">
        <v>293</v>
      </c>
    </row>
    <row r="89" spans="1:18" customHeight="1" ht="58">
      <c r="A89" s="16"/>
      <c r="B89" s="18" t="s">
        <v>297</v>
      </c>
      <c r="C89" s="17" t="s">
        <v>157</v>
      </c>
      <c r="D89" s="17" t="s">
        <v>298</v>
      </c>
      <c r="E89" s="17" t="s">
        <v>299</v>
      </c>
      <c r="F89" s="19"/>
      <c r="G89" s="20">
        <v>1.0</v>
      </c>
      <c r="H89" s="21"/>
      <c r="I89" s="21">
        <v>120.0</v>
      </c>
      <c r="J89" s="22">
        <v>3.0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300</v>
      </c>
      <c r="P89" t="s">
        <v>296</v>
      </c>
      <c r="Q89" t="s">
        <v>296</v>
      </c>
    </row>
    <row r="90" spans="1:18" customHeight="1" ht="58">
      <c r="A90" s="16"/>
      <c r="B90" s="18" t="s">
        <v>297</v>
      </c>
      <c r="C90" s="17" t="s">
        <v>157</v>
      </c>
      <c r="D90" s="17" t="s">
        <v>302</v>
      </c>
      <c r="E90" s="17" t="s">
        <v>299</v>
      </c>
      <c r="F90" s="19"/>
      <c r="G90" s="20">
        <v>1.0</v>
      </c>
      <c r="H90" s="21"/>
      <c r="I90" s="21">
        <v>120.0</v>
      </c>
      <c r="J90" s="22">
        <v>9.0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303</v>
      </c>
      <c r="P90" t="s">
        <v>301</v>
      </c>
      <c r="Q90" t="s">
        <v>301</v>
      </c>
    </row>
    <row r="91" spans="1:18" customHeight="1" ht="58">
      <c r="A91" s="16"/>
      <c r="B91" s="18" t="s">
        <v>297</v>
      </c>
      <c r="C91" s="17" t="s">
        <v>157</v>
      </c>
      <c r="D91" s="17" t="s">
        <v>305</v>
      </c>
      <c r="E91" s="17" t="s">
        <v>299</v>
      </c>
      <c r="F91" s="19"/>
      <c r="G91" s="20">
        <v>1.0</v>
      </c>
      <c r="H91" s="21"/>
      <c r="I91" s="21">
        <v>120.0</v>
      </c>
      <c r="J91" s="22">
        <v>273.0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306</v>
      </c>
      <c r="P91" t="s">
        <v>304</v>
      </c>
      <c r="Q91" t="s">
        <v>304</v>
      </c>
    </row>
    <row r="92" spans="1:18" customHeight="1" ht="58">
      <c r="A92" s="16"/>
      <c r="B92" s="18" t="s">
        <v>297</v>
      </c>
      <c r="C92" s="17" t="s">
        <v>157</v>
      </c>
      <c r="D92" s="17" t="s">
        <v>308</v>
      </c>
      <c r="E92" s="17" t="s">
        <v>299</v>
      </c>
      <c r="F92" s="19"/>
      <c r="G92" s="20">
        <v>1.0</v>
      </c>
      <c r="H92" s="21"/>
      <c r="I92" s="21">
        <v>120.0</v>
      </c>
      <c r="J92" s="22">
        <v>74.0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309</v>
      </c>
      <c r="P92" t="s">
        <v>307</v>
      </c>
      <c r="Q92" t="s">
        <v>307</v>
      </c>
    </row>
    <row r="93" spans="1:18" customHeight="1" ht="58">
      <c r="A93" s="16"/>
      <c r="B93" s="18" t="s">
        <v>297</v>
      </c>
      <c r="C93" s="17" t="s">
        <v>157</v>
      </c>
      <c r="D93" s="17" t="s">
        <v>311</v>
      </c>
      <c r="E93" s="17" t="s">
        <v>299</v>
      </c>
      <c r="F93" s="19"/>
      <c r="G93" s="20">
        <v>1.0</v>
      </c>
      <c r="H93" s="21"/>
      <c r="I93" s="21">
        <v>120.0</v>
      </c>
      <c r="J93" s="22">
        <v>8.0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312</v>
      </c>
      <c r="P93" t="s">
        <v>310</v>
      </c>
      <c r="Q93" t="s">
        <v>310</v>
      </c>
    </row>
    <row r="94" spans="1:18" customHeight="1" ht="58">
      <c r="A94" s="16"/>
      <c r="B94" s="18" t="s">
        <v>297</v>
      </c>
      <c r="C94" s="17" t="s">
        <v>157</v>
      </c>
      <c r="D94" s="17" t="s">
        <v>264</v>
      </c>
      <c r="E94" s="17" t="s">
        <v>299</v>
      </c>
      <c r="F94" s="19"/>
      <c r="G94" s="20">
        <v>1.0</v>
      </c>
      <c r="H94" s="21"/>
      <c r="I94" s="21">
        <v>120.0</v>
      </c>
      <c r="J94" s="22">
        <v>10.0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314</v>
      </c>
      <c r="P94" t="s">
        <v>313</v>
      </c>
      <c r="Q94" t="s">
        <v>313</v>
      </c>
    </row>
    <row r="95" spans="1:18" customHeight="1" ht="58">
      <c r="A95" s="16"/>
      <c r="B95" s="18" t="s">
        <v>297</v>
      </c>
      <c r="C95" s="17" t="s">
        <v>157</v>
      </c>
      <c r="D95" s="17" t="s">
        <v>316</v>
      </c>
      <c r="E95" s="17" t="s">
        <v>299</v>
      </c>
      <c r="F95" s="19"/>
      <c r="G95" s="20">
        <v>1.0</v>
      </c>
      <c r="H95" s="21"/>
      <c r="I95" s="21">
        <v>120.0</v>
      </c>
      <c r="J95" s="22">
        <v>118.0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317</v>
      </c>
      <c r="P95" t="s">
        <v>315</v>
      </c>
      <c r="Q95" t="s">
        <v>315</v>
      </c>
    </row>
    <row r="96" spans="1:18" customHeight="1" ht="58">
      <c r="A96" s="16"/>
      <c r="B96" s="18" t="s">
        <v>297</v>
      </c>
      <c r="C96" s="17" t="s">
        <v>157</v>
      </c>
      <c r="D96" s="17" t="s">
        <v>261</v>
      </c>
      <c r="E96" s="17" t="s">
        <v>299</v>
      </c>
      <c r="F96" s="19"/>
      <c r="G96" s="20">
        <v>1.0</v>
      </c>
      <c r="H96" s="21"/>
      <c r="I96" s="21">
        <v>120.0</v>
      </c>
      <c r="J96" s="22">
        <v>5.0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319</v>
      </c>
      <c r="P96" t="s">
        <v>318</v>
      </c>
      <c r="Q96" t="s">
        <v>318</v>
      </c>
    </row>
    <row r="97" spans="1:18" customHeight="1" ht="58">
      <c r="A97" s="16"/>
      <c r="B97" s="18" t="s">
        <v>297</v>
      </c>
      <c r="C97" s="17" t="s">
        <v>157</v>
      </c>
      <c r="D97" s="17" t="s">
        <v>321</v>
      </c>
      <c r="E97" s="17" t="s">
        <v>299</v>
      </c>
      <c r="F97" s="19"/>
      <c r="G97" s="20">
        <v>1.0</v>
      </c>
      <c r="H97" s="21"/>
      <c r="I97" s="21">
        <v>120.0</v>
      </c>
      <c r="J97" s="22">
        <v>116.0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322</v>
      </c>
      <c r="P97" t="s">
        <v>320</v>
      </c>
      <c r="Q97" t="s">
        <v>320</v>
      </c>
    </row>
    <row r="98" spans="1:18" customHeight="1" ht="58">
      <c r="A98" s="16"/>
      <c r="B98" s="18" t="s">
        <v>297</v>
      </c>
      <c r="C98" s="17" t="s">
        <v>157</v>
      </c>
      <c r="D98" s="17" t="s">
        <v>275</v>
      </c>
      <c r="E98" s="17" t="s">
        <v>299</v>
      </c>
      <c r="F98" s="19"/>
      <c r="G98" s="20">
        <v>1.0</v>
      </c>
      <c r="H98" s="21"/>
      <c r="I98" s="21">
        <v>120.0</v>
      </c>
      <c r="J98" s="22">
        <v>11.0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324</v>
      </c>
      <c r="P98" t="s">
        <v>323</v>
      </c>
      <c r="Q98" t="s">
        <v>323</v>
      </c>
    </row>
    <row r="99" spans="1:18" customHeight="1" ht="58">
      <c r="A99" s="16"/>
      <c r="B99" s="18" t="s">
        <v>297</v>
      </c>
      <c r="C99" s="17" t="s">
        <v>157</v>
      </c>
      <c r="D99" s="17" t="s">
        <v>252</v>
      </c>
      <c r="E99" s="17" t="s">
        <v>299</v>
      </c>
      <c r="F99" s="19"/>
      <c r="G99" s="20">
        <v>1.0</v>
      </c>
      <c r="H99" s="21"/>
      <c r="I99" s="21">
        <v>120.0</v>
      </c>
      <c r="J99" s="22">
        <v>4.0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326</v>
      </c>
      <c r="P99" t="s">
        <v>325</v>
      </c>
      <c r="Q99" t="s">
        <v>325</v>
      </c>
    </row>
    <row r="100" spans="1:18" customHeight="1" ht="58">
      <c r="A100" s="16"/>
      <c r="B100" s="18" t="s">
        <v>297</v>
      </c>
      <c r="C100" s="17" t="s">
        <v>157</v>
      </c>
      <c r="D100" s="17" t="s">
        <v>255</v>
      </c>
      <c r="E100" s="17" t="s">
        <v>299</v>
      </c>
      <c r="F100" s="19"/>
      <c r="G100" s="20">
        <v>1.0</v>
      </c>
      <c r="H100" s="21"/>
      <c r="I100" s="21">
        <v>120.0</v>
      </c>
      <c r="J100" s="22">
        <v>4.0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328</v>
      </c>
      <c r="P100" t="s">
        <v>327</v>
      </c>
      <c r="Q100" t="s">
        <v>327</v>
      </c>
    </row>
    <row r="101" spans="1:18" customHeight="1" ht="58">
      <c r="A101" s="16"/>
      <c r="B101" s="18" t="s">
        <v>297</v>
      </c>
      <c r="C101" s="17" t="s">
        <v>157</v>
      </c>
      <c r="D101" s="17" t="s">
        <v>330</v>
      </c>
      <c r="E101" s="17" t="s">
        <v>299</v>
      </c>
      <c r="F101" s="19"/>
      <c r="G101" s="20">
        <v>1.0</v>
      </c>
      <c r="H101" s="21"/>
      <c r="I101" s="21">
        <v>120.0</v>
      </c>
      <c r="J101" s="22">
        <v>355.0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331</v>
      </c>
      <c r="P101" t="s">
        <v>329</v>
      </c>
      <c r="Q101" t="s">
        <v>329</v>
      </c>
    </row>
    <row r="102" spans="1:18" customHeight="1" ht="58">
      <c r="A102" s="16"/>
      <c r="B102" s="18" t="s">
        <v>297</v>
      </c>
      <c r="C102" s="17" t="s">
        <v>157</v>
      </c>
      <c r="D102" s="17" t="s">
        <v>258</v>
      </c>
      <c r="E102" s="17" t="s">
        <v>299</v>
      </c>
      <c r="F102" s="19"/>
      <c r="G102" s="20">
        <v>1.0</v>
      </c>
      <c r="H102" s="21"/>
      <c r="I102" s="21">
        <v>120.0</v>
      </c>
      <c r="J102" s="22">
        <v>27.0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333</v>
      </c>
      <c r="P102" t="s">
        <v>332</v>
      </c>
      <c r="Q102" t="s">
        <v>332</v>
      </c>
    </row>
    <row r="103" spans="1:18" customHeight="1" ht="58">
      <c r="A103" s="16"/>
      <c r="B103" s="18" t="s">
        <v>297</v>
      </c>
      <c r="C103" s="17" t="s">
        <v>157</v>
      </c>
      <c r="D103" s="17" t="s">
        <v>335</v>
      </c>
      <c r="E103" s="17" t="s">
        <v>299</v>
      </c>
      <c r="F103" s="19"/>
      <c r="G103" s="20">
        <v>1.0</v>
      </c>
      <c r="H103" s="21"/>
      <c r="I103" s="21">
        <v>120.0</v>
      </c>
      <c r="J103" s="22">
        <v>147.0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336</v>
      </c>
      <c r="P103" t="s">
        <v>334</v>
      </c>
      <c r="Q103" t="s">
        <v>334</v>
      </c>
    </row>
    <row r="104" spans="1:18" customHeight="1" ht="58">
      <c r="A104" s="16"/>
      <c r="B104" s="18" t="s">
        <v>338</v>
      </c>
      <c r="C104" s="17" t="s">
        <v>339</v>
      </c>
      <c r="D104" s="17" t="s">
        <v>340</v>
      </c>
      <c r="E104" s="17" t="s">
        <v>341</v>
      </c>
      <c r="F104" s="19"/>
      <c r="G104" s="20">
        <v>1.0</v>
      </c>
      <c r="H104" s="21"/>
      <c r="I104" s="21">
        <v>243.0</v>
      </c>
      <c r="J104" s="22">
        <v>4.0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342</v>
      </c>
      <c r="P104" t="s">
        <v>337</v>
      </c>
      <c r="Q104" t="s">
        <v>337</v>
      </c>
    </row>
    <row r="105" spans="1:18" customHeight="1" ht="58">
      <c r="A105" s="16"/>
      <c r="B105" s="18" t="s">
        <v>338</v>
      </c>
      <c r="C105" s="17" t="s">
        <v>339</v>
      </c>
      <c r="D105" s="17" t="s">
        <v>344</v>
      </c>
      <c r="E105" s="17" t="s">
        <v>341</v>
      </c>
      <c r="F105" s="19"/>
      <c r="G105" s="20">
        <v>1.0</v>
      </c>
      <c r="H105" s="21"/>
      <c r="I105" s="21">
        <v>243.0</v>
      </c>
      <c r="J105" s="22">
        <v>57.0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345</v>
      </c>
      <c r="P105" t="s">
        <v>343</v>
      </c>
      <c r="Q105" t="s">
        <v>343</v>
      </c>
    </row>
    <row r="106" spans="1:18" customHeight="1" ht="58">
      <c r="A106" s="16"/>
      <c r="B106" s="18" t="s">
        <v>347</v>
      </c>
      <c r="C106" s="17" t="s">
        <v>348</v>
      </c>
      <c r="D106" s="17" t="s">
        <v>344</v>
      </c>
      <c r="E106" s="17" t="s">
        <v>30</v>
      </c>
      <c r="F106" s="19"/>
      <c r="G106" s="20">
        <v>1.0</v>
      </c>
      <c r="H106" s="21"/>
      <c r="I106" s="21">
        <v>215.0</v>
      </c>
      <c r="J106" s="22">
        <v>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349</v>
      </c>
      <c r="P106" t="s">
        <v>346</v>
      </c>
      <c r="Q106" t="s">
        <v>346</v>
      </c>
    </row>
    <row r="107" spans="1:18" customHeight="1" ht="58">
      <c r="A107" s="16"/>
      <c r="B107" s="18" t="s">
        <v>347</v>
      </c>
      <c r="C107" s="17" t="s">
        <v>348</v>
      </c>
      <c r="D107" s="17" t="s">
        <v>351</v>
      </c>
      <c r="E107" s="17" t="s">
        <v>30</v>
      </c>
      <c r="F107" s="19"/>
      <c r="G107" s="20">
        <v>1.0</v>
      </c>
      <c r="H107" s="21"/>
      <c r="I107" s="21">
        <v>215.0</v>
      </c>
      <c r="J107" s="22">
        <v>37.0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352</v>
      </c>
      <c r="P107" t="s">
        <v>350</v>
      </c>
      <c r="Q107" t="s">
        <v>350</v>
      </c>
    </row>
    <row r="108" spans="1:18" customHeight="1" ht="58">
      <c r="A108" s="16"/>
      <c r="B108" s="18" t="s">
        <v>354</v>
      </c>
      <c r="C108" s="17" t="s">
        <v>355</v>
      </c>
      <c r="D108" s="17" t="s">
        <v>356</v>
      </c>
      <c r="E108" s="17" t="s">
        <v>357</v>
      </c>
      <c r="F108" s="19"/>
      <c r="G108" s="20">
        <v>1.0</v>
      </c>
      <c r="H108" s="21"/>
      <c r="I108" s="21">
        <v>192.0</v>
      </c>
      <c r="J108" s="22">
        <v>1226.0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358</v>
      </c>
      <c r="P108" t="s">
        <v>353</v>
      </c>
      <c r="Q108" t="s">
        <v>353</v>
      </c>
    </row>
    <row r="109" spans="1:18" customHeight="1" ht="58">
      <c r="A109" s="16"/>
      <c r="B109" s="18" t="s">
        <v>354</v>
      </c>
      <c r="C109" s="17" t="s">
        <v>355</v>
      </c>
      <c r="D109" s="17" t="s">
        <v>360</v>
      </c>
      <c r="E109" s="17" t="s">
        <v>357</v>
      </c>
      <c r="F109" s="19"/>
      <c r="G109" s="20">
        <v>1.0</v>
      </c>
      <c r="H109" s="21"/>
      <c r="I109" s="21">
        <v>192.0</v>
      </c>
      <c r="J109" s="22">
        <v>753.0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361</v>
      </c>
      <c r="P109" t="s">
        <v>359</v>
      </c>
      <c r="Q109" t="s">
        <v>359</v>
      </c>
    </row>
    <row r="110" spans="1:18" customHeight="1" ht="58">
      <c r="A110" s="16"/>
      <c r="B110" s="18" t="s">
        <v>354</v>
      </c>
      <c r="C110" s="17" t="s">
        <v>355</v>
      </c>
      <c r="D110" s="17" t="s">
        <v>363</v>
      </c>
      <c r="E110" s="17" t="s">
        <v>357</v>
      </c>
      <c r="F110" s="19"/>
      <c r="G110" s="20">
        <v>1.0</v>
      </c>
      <c r="H110" s="21"/>
      <c r="I110" s="21">
        <v>192.0</v>
      </c>
      <c r="J110" s="22">
        <v>739.0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364</v>
      </c>
      <c r="P110" t="s">
        <v>362</v>
      </c>
      <c r="Q110" t="s">
        <v>362</v>
      </c>
    </row>
    <row r="111" spans="1:18" customHeight="1" ht="58">
      <c r="A111" s="16"/>
      <c r="B111" s="18" t="s">
        <v>354</v>
      </c>
      <c r="C111" s="17" t="s">
        <v>355</v>
      </c>
      <c r="D111" s="17" t="s">
        <v>366</v>
      </c>
      <c r="E111" s="17" t="s">
        <v>357</v>
      </c>
      <c r="F111" s="19"/>
      <c r="G111" s="20">
        <v>1.0</v>
      </c>
      <c r="H111" s="21"/>
      <c r="I111" s="21">
        <v>192.0</v>
      </c>
      <c r="J111" s="22">
        <v>982.0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367</v>
      </c>
      <c r="P111" t="s">
        <v>365</v>
      </c>
      <c r="Q111" t="s">
        <v>365</v>
      </c>
    </row>
    <row r="112" spans="1:18" customHeight="1" ht="58">
      <c r="A112" s="16"/>
      <c r="B112" s="18" t="s">
        <v>354</v>
      </c>
      <c r="C112" s="17" t="s">
        <v>355</v>
      </c>
      <c r="D112" s="17" t="s">
        <v>369</v>
      </c>
      <c r="E112" s="17" t="s">
        <v>357</v>
      </c>
      <c r="F112" s="19"/>
      <c r="G112" s="20">
        <v>1.0</v>
      </c>
      <c r="H112" s="21"/>
      <c r="I112" s="21">
        <v>192.0</v>
      </c>
      <c r="J112" s="22">
        <v>865.0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370</v>
      </c>
      <c r="P112" t="s">
        <v>368</v>
      </c>
      <c r="Q112" t="s">
        <v>368</v>
      </c>
    </row>
    <row r="113" spans="1:18" customHeight="1" ht="58">
      <c r="A113" s="16"/>
      <c r="B113" s="18" t="s">
        <v>354</v>
      </c>
      <c r="C113" s="17" t="s">
        <v>355</v>
      </c>
      <c r="D113" s="17" t="s">
        <v>372</v>
      </c>
      <c r="E113" s="17" t="s">
        <v>357</v>
      </c>
      <c r="F113" s="19"/>
      <c r="G113" s="20">
        <v>1.0</v>
      </c>
      <c r="H113" s="21"/>
      <c r="I113" s="21">
        <v>192.0</v>
      </c>
      <c r="J113" s="22">
        <v>346.0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373</v>
      </c>
      <c r="P113" t="s">
        <v>371</v>
      </c>
      <c r="Q113" t="s">
        <v>371</v>
      </c>
    </row>
    <row r="114" spans="1:18" customHeight="1" ht="58">
      <c r="A114" s="16"/>
      <c r="B114" s="18" t="s">
        <v>354</v>
      </c>
      <c r="C114" s="17" t="s">
        <v>355</v>
      </c>
      <c r="D114" s="17" t="s">
        <v>375</v>
      </c>
      <c r="E114" s="17" t="s">
        <v>357</v>
      </c>
      <c r="F114" s="19"/>
      <c r="G114" s="20">
        <v>1.0</v>
      </c>
      <c r="H114" s="21"/>
      <c r="I114" s="21">
        <v>192.0</v>
      </c>
      <c r="J114" s="22">
        <v>1388.0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376</v>
      </c>
      <c r="P114" t="s">
        <v>374</v>
      </c>
      <c r="Q114" t="s">
        <v>374</v>
      </c>
    </row>
    <row r="115" spans="1:18" customHeight="1" ht="58">
      <c r="A115" s="16"/>
      <c r="B115" s="18" t="s">
        <v>354</v>
      </c>
      <c r="C115" s="17" t="s">
        <v>355</v>
      </c>
      <c r="D115" s="17" t="s">
        <v>378</v>
      </c>
      <c r="E115" s="17" t="s">
        <v>357</v>
      </c>
      <c r="F115" s="19"/>
      <c r="G115" s="20">
        <v>1.0</v>
      </c>
      <c r="H115" s="21"/>
      <c r="I115" s="21">
        <v>192.0</v>
      </c>
      <c r="J115" s="22">
        <v>1469.0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377</v>
      </c>
      <c r="Q115" t="s">
        <v>377</v>
      </c>
    </row>
    <row r="116" spans="1:18" customHeight="1" ht="58">
      <c r="A116" s="16"/>
      <c r="B116" s="18" t="s">
        <v>354</v>
      </c>
      <c r="C116" s="17" t="s">
        <v>355</v>
      </c>
      <c r="D116" s="17" t="s">
        <v>381</v>
      </c>
      <c r="E116" s="17" t="s">
        <v>357</v>
      </c>
      <c r="F116" s="19"/>
      <c r="G116" s="20">
        <v>1.0</v>
      </c>
      <c r="H116" s="21"/>
      <c r="I116" s="21">
        <v>192.0</v>
      </c>
      <c r="J116" s="22">
        <v>2651.0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382</v>
      </c>
      <c r="P116" t="s">
        <v>380</v>
      </c>
      <c r="Q116" t="s">
        <v>380</v>
      </c>
    </row>
    <row r="117" spans="1:18" customHeight="1" ht="58">
      <c r="A117" s="16"/>
      <c r="B117" s="18" t="s">
        <v>354</v>
      </c>
      <c r="C117" s="17" t="s">
        <v>355</v>
      </c>
      <c r="D117" s="17" t="s">
        <v>384</v>
      </c>
      <c r="E117" s="17" t="s">
        <v>357</v>
      </c>
      <c r="F117" s="19"/>
      <c r="G117" s="20">
        <v>1.0</v>
      </c>
      <c r="H117" s="21"/>
      <c r="I117" s="21">
        <v>192.0</v>
      </c>
      <c r="J117" s="22">
        <v>853.0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385</v>
      </c>
      <c r="P117" t="s">
        <v>383</v>
      </c>
      <c r="Q117" t="s">
        <v>383</v>
      </c>
    </row>
    <row r="118" spans="1:18" customHeight="1" ht="58">
      <c r="A118" s="16"/>
      <c r="B118" s="18" t="s">
        <v>354</v>
      </c>
      <c r="C118" s="17" t="s">
        <v>355</v>
      </c>
      <c r="D118" s="17" t="s">
        <v>387</v>
      </c>
      <c r="E118" s="17" t="s">
        <v>357</v>
      </c>
      <c r="F118" s="19"/>
      <c r="G118" s="20">
        <v>1.0</v>
      </c>
      <c r="H118" s="21"/>
      <c r="I118" s="21">
        <v>192.0</v>
      </c>
      <c r="J118" s="22">
        <v>1191.0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388</v>
      </c>
      <c r="P118" t="s">
        <v>386</v>
      </c>
      <c r="Q118" t="s">
        <v>386</v>
      </c>
    </row>
    <row r="119" spans="1:18" customHeight="1" ht="58">
      <c r="A119" s="16"/>
      <c r="B119" s="18" t="s">
        <v>354</v>
      </c>
      <c r="C119" s="17" t="s">
        <v>355</v>
      </c>
      <c r="D119" s="17" t="s">
        <v>390</v>
      </c>
      <c r="E119" s="17" t="s">
        <v>357</v>
      </c>
      <c r="F119" s="19"/>
      <c r="G119" s="20">
        <v>1.0</v>
      </c>
      <c r="H119" s="21"/>
      <c r="I119" s="21">
        <v>192.0</v>
      </c>
      <c r="J119" s="22">
        <v>1929.0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391</v>
      </c>
      <c r="P119" t="s">
        <v>389</v>
      </c>
      <c r="Q119" t="s">
        <v>389</v>
      </c>
    </row>
    <row r="120" spans="1:18" customHeight="1" ht="58">
      <c r="A120" s="16"/>
      <c r="B120" s="18" t="s">
        <v>354</v>
      </c>
      <c r="C120" s="17" t="s">
        <v>355</v>
      </c>
      <c r="D120" s="17" t="s">
        <v>393</v>
      </c>
      <c r="E120" s="17" t="s">
        <v>357</v>
      </c>
      <c r="F120" s="19"/>
      <c r="G120" s="20">
        <v>1.0</v>
      </c>
      <c r="H120" s="21"/>
      <c r="I120" s="21">
        <v>192.0</v>
      </c>
      <c r="J120" s="22">
        <v>1043.0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394</v>
      </c>
      <c r="P120" t="s">
        <v>392</v>
      </c>
      <c r="Q120" t="s">
        <v>392</v>
      </c>
    </row>
    <row r="121" spans="1:18" customHeight="1" ht="58">
      <c r="A121" s="16"/>
      <c r="B121" s="18" t="s">
        <v>354</v>
      </c>
      <c r="C121" s="17" t="s">
        <v>355</v>
      </c>
      <c r="D121" s="17" t="s">
        <v>396</v>
      </c>
      <c r="E121" s="17" t="s">
        <v>357</v>
      </c>
      <c r="F121" s="19"/>
      <c r="G121" s="20">
        <v>1.0</v>
      </c>
      <c r="H121" s="21"/>
      <c r="I121" s="21">
        <v>192.0</v>
      </c>
      <c r="J121" s="22">
        <v>1090.0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397</v>
      </c>
      <c r="P121" t="s">
        <v>395</v>
      </c>
      <c r="Q121" t="s">
        <v>395</v>
      </c>
    </row>
    <row r="122" spans="1:18" customHeight="1" ht="58">
      <c r="A122" s="16"/>
      <c r="B122" s="18" t="s">
        <v>354</v>
      </c>
      <c r="C122" s="17" t="s">
        <v>355</v>
      </c>
      <c r="D122" s="17" t="s">
        <v>399</v>
      </c>
      <c r="E122" s="17" t="s">
        <v>357</v>
      </c>
      <c r="F122" s="19"/>
      <c r="G122" s="20">
        <v>1.0</v>
      </c>
      <c r="H122" s="21"/>
      <c r="I122" s="21">
        <v>192.0</v>
      </c>
      <c r="J122" s="22">
        <v>761.0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400</v>
      </c>
      <c r="P122" t="s">
        <v>398</v>
      </c>
      <c r="Q122" t="s">
        <v>398</v>
      </c>
    </row>
    <row r="123" spans="1:18" customHeight="1" ht="58">
      <c r="A123" s="16"/>
      <c r="B123" s="18" t="s">
        <v>354</v>
      </c>
      <c r="C123" s="17" t="s">
        <v>355</v>
      </c>
      <c r="D123" s="17" t="s">
        <v>402</v>
      </c>
      <c r="E123" s="17" t="s">
        <v>357</v>
      </c>
      <c r="F123" s="19"/>
      <c r="G123" s="20">
        <v>1.0</v>
      </c>
      <c r="H123" s="21"/>
      <c r="I123" s="21">
        <v>192.0</v>
      </c>
      <c r="J123" s="22">
        <v>1257.0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403</v>
      </c>
      <c r="P123" t="s">
        <v>401</v>
      </c>
      <c r="Q123" t="s">
        <v>401</v>
      </c>
    </row>
    <row r="124" spans="1:18" customHeight="1" ht="58">
      <c r="A124" s="16"/>
      <c r="B124" s="18" t="s">
        <v>354</v>
      </c>
      <c r="C124" s="17" t="s">
        <v>355</v>
      </c>
      <c r="D124" s="17" t="s">
        <v>405</v>
      </c>
      <c r="E124" s="17" t="s">
        <v>357</v>
      </c>
      <c r="F124" s="19"/>
      <c r="G124" s="20">
        <v>1.0</v>
      </c>
      <c r="H124" s="21"/>
      <c r="I124" s="21">
        <v>192.0</v>
      </c>
      <c r="J124" s="22">
        <v>1862.0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406</v>
      </c>
      <c r="P124" t="s">
        <v>404</v>
      </c>
      <c r="Q124" t="s">
        <v>404</v>
      </c>
    </row>
    <row r="125" spans="1:18" customHeight="1" ht="58">
      <c r="A125" s="16"/>
      <c r="B125" s="18" t="s">
        <v>354</v>
      </c>
      <c r="C125" s="17" t="s">
        <v>355</v>
      </c>
      <c r="D125" s="17" t="s">
        <v>408</v>
      </c>
      <c r="E125" s="17" t="s">
        <v>357</v>
      </c>
      <c r="F125" s="19"/>
      <c r="G125" s="20">
        <v>1.0</v>
      </c>
      <c r="H125" s="21"/>
      <c r="I125" s="21">
        <v>192.0</v>
      </c>
      <c r="J125" s="22">
        <v>1231.0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409</v>
      </c>
      <c r="P125" t="s">
        <v>407</v>
      </c>
      <c r="Q125" t="s">
        <v>407</v>
      </c>
    </row>
    <row r="126" spans="1:18" customHeight="1" ht="58">
      <c r="A126" s="16"/>
      <c r="B126" s="18" t="s">
        <v>354</v>
      </c>
      <c r="C126" s="17" t="s">
        <v>355</v>
      </c>
      <c r="D126" s="17" t="s">
        <v>411</v>
      </c>
      <c r="E126" s="17" t="s">
        <v>357</v>
      </c>
      <c r="F126" s="19"/>
      <c r="G126" s="20">
        <v>1.0</v>
      </c>
      <c r="H126" s="21"/>
      <c r="I126" s="21">
        <v>192.0</v>
      </c>
      <c r="J126" s="22">
        <v>1810.0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412</v>
      </c>
      <c r="P126" t="s">
        <v>410</v>
      </c>
      <c r="Q126" t="s">
        <v>410</v>
      </c>
    </row>
    <row r="127" spans="1:18" customHeight="1" ht="58">
      <c r="A127" s="16"/>
      <c r="B127" s="18" t="s">
        <v>354</v>
      </c>
      <c r="C127" s="17" t="s">
        <v>355</v>
      </c>
      <c r="D127" s="17" t="s">
        <v>414</v>
      </c>
      <c r="E127" s="17" t="s">
        <v>357</v>
      </c>
      <c r="F127" s="19"/>
      <c r="G127" s="20">
        <v>1.0</v>
      </c>
      <c r="H127" s="21"/>
      <c r="I127" s="21">
        <v>192.0</v>
      </c>
      <c r="J127" s="22">
        <v>888.0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415</v>
      </c>
      <c r="P127" t="s">
        <v>413</v>
      </c>
      <c r="Q127" t="s">
        <v>413</v>
      </c>
    </row>
    <row r="128" spans="1:18" customHeight="1" ht="58">
      <c r="A128" s="16"/>
      <c r="B128" s="18" t="s">
        <v>354</v>
      </c>
      <c r="C128" s="17" t="s">
        <v>355</v>
      </c>
      <c r="D128" s="17" t="s">
        <v>417</v>
      </c>
      <c r="E128" s="17" t="s">
        <v>357</v>
      </c>
      <c r="F128" s="19"/>
      <c r="G128" s="20">
        <v>1.0</v>
      </c>
      <c r="H128" s="21"/>
      <c r="I128" s="21">
        <v>192.0</v>
      </c>
      <c r="J128" s="22">
        <v>1724.0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418</v>
      </c>
      <c r="P128" t="s">
        <v>416</v>
      </c>
      <c r="Q128" t="s">
        <v>416</v>
      </c>
    </row>
    <row r="129" spans="1:18" customHeight="1" ht="58">
      <c r="A129" s="16"/>
      <c r="B129" s="18" t="s">
        <v>354</v>
      </c>
      <c r="C129" s="17" t="s">
        <v>355</v>
      </c>
      <c r="D129" s="17" t="s">
        <v>420</v>
      </c>
      <c r="E129" s="17" t="s">
        <v>357</v>
      </c>
      <c r="F129" s="19"/>
      <c r="G129" s="20">
        <v>1.0</v>
      </c>
      <c r="H129" s="21"/>
      <c r="I129" s="21">
        <v>192.0</v>
      </c>
      <c r="J129" s="22">
        <v>1372.0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421</v>
      </c>
      <c r="P129" t="s">
        <v>419</v>
      </c>
      <c r="Q129" t="s">
        <v>419</v>
      </c>
    </row>
    <row r="130" spans="1:18" customHeight="1" ht="58">
      <c r="A130" s="16"/>
      <c r="B130" s="18" t="s">
        <v>354</v>
      </c>
      <c r="C130" s="17" t="s">
        <v>355</v>
      </c>
      <c r="D130" s="17" t="s">
        <v>423</v>
      </c>
      <c r="E130" s="17" t="s">
        <v>357</v>
      </c>
      <c r="F130" s="19"/>
      <c r="G130" s="20">
        <v>1.0</v>
      </c>
      <c r="H130" s="21"/>
      <c r="I130" s="21">
        <v>192.0</v>
      </c>
      <c r="J130" s="22">
        <v>993.0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424</v>
      </c>
      <c r="P130" t="s">
        <v>422</v>
      </c>
      <c r="Q130" t="s">
        <v>422</v>
      </c>
    </row>
    <row r="131" spans="1:18" customHeight="1" ht="58">
      <c r="A131" s="16"/>
      <c r="B131" s="18" t="s">
        <v>354</v>
      </c>
      <c r="C131" s="17" t="s">
        <v>355</v>
      </c>
      <c r="D131" s="17" t="s">
        <v>426</v>
      </c>
      <c r="E131" s="17" t="s">
        <v>357</v>
      </c>
      <c r="F131" s="19"/>
      <c r="G131" s="20">
        <v>1.0</v>
      </c>
      <c r="H131" s="21"/>
      <c r="I131" s="21">
        <v>192.0</v>
      </c>
      <c r="J131" s="22">
        <v>2470.0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427</v>
      </c>
      <c r="P131" t="s">
        <v>425</v>
      </c>
      <c r="Q131" t="s">
        <v>425</v>
      </c>
    </row>
    <row r="132" spans="1:18" customHeight="1" ht="58">
      <c r="A132" s="16"/>
      <c r="B132" s="18" t="s">
        <v>354</v>
      </c>
      <c r="C132" s="17" t="s">
        <v>355</v>
      </c>
      <c r="D132" s="17" t="s">
        <v>429</v>
      </c>
      <c r="E132" s="17" t="s">
        <v>357</v>
      </c>
      <c r="F132" s="19"/>
      <c r="G132" s="20">
        <v>1.0</v>
      </c>
      <c r="H132" s="21"/>
      <c r="I132" s="21">
        <v>192.0</v>
      </c>
      <c r="J132" s="22">
        <v>1765.0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430</v>
      </c>
      <c r="P132" t="s">
        <v>428</v>
      </c>
      <c r="Q132" t="s">
        <v>428</v>
      </c>
    </row>
    <row r="133" spans="1:18" customHeight="1" ht="58">
      <c r="A133" s="16"/>
      <c r="B133" s="18" t="s">
        <v>354</v>
      </c>
      <c r="C133" s="17" t="s">
        <v>355</v>
      </c>
      <c r="D133" s="17" t="s">
        <v>432</v>
      </c>
      <c r="E133" s="17" t="s">
        <v>357</v>
      </c>
      <c r="F133" s="19"/>
      <c r="G133" s="20">
        <v>1.0</v>
      </c>
      <c r="H133" s="21"/>
      <c r="I133" s="21">
        <v>192.0</v>
      </c>
      <c r="J133" s="22">
        <v>379.0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433</v>
      </c>
      <c r="P133" t="s">
        <v>431</v>
      </c>
      <c r="Q133" t="s">
        <v>431</v>
      </c>
    </row>
    <row r="134" spans="1:18" customHeight="1" ht="58">
      <c r="A134" s="16"/>
      <c r="B134" s="18" t="s">
        <v>354</v>
      </c>
      <c r="C134" s="17" t="s">
        <v>355</v>
      </c>
      <c r="D134" s="17" t="s">
        <v>435</v>
      </c>
      <c r="E134" s="17" t="s">
        <v>357</v>
      </c>
      <c r="F134" s="19"/>
      <c r="G134" s="20">
        <v>1.0</v>
      </c>
      <c r="H134" s="21"/>
      <c r="I134" s="21">
        <v>192.0</v>
      </c>
      <c r="J134" s="22">
        <v>2197.0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436</v>
      </c>
      <c r="P134" t="s">
        <v>434</v>
      </c>
      <c r="Q134" t="s">
        <v>434</v>
      </c>
    </row>
    <row r="135" spans="1:18" customHeight="1" ht="58">
      <c r="A135" s="16"/>
      <c r="B135" s="18" t="s">
        <v>354</v>
      </c>
      <c r="C135" s="17" t="s">
        <v>355</v>
      </c>
      <c r="D135" s="17" t="s">
        <v>438</v>
      </c>
      <c r="E135" s="17" t="s">
        <v>357</v>
      </c>
      <c r="F135" s="19"/>
      <c r="G135" s="20">
        <v>1.0</v>
      </c>
      <c r="H135" s="21"/>
      <c r="I135" s="21">
        <v>192.0</v>
      </c>
      <c r="J135" s="22">
        <v>1286.0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439</v>
      </c>
      <c r="P135" t="s">
        <v>437</v>
      </c>
      <c r="Q135" t="s">
        <v>437</v>
      </c>
    </row>
    <row r="136" spans="1:18" customHeight="1" ht="58">
      <c r="A136" s="16"/>
      <c r="B136" s="18" t="s">
        <v>354</v>
      </c>
      <c r="C136" s="17" t="s">
        <v>355</v>
      </c>
      <c r="D136" s="17" t="s">
        <v>441</v>
      </c>
      <c r="E136" s="17" t="s">
        <v>357</v>
      </c>
      <c r="F136" s="19"/>
      <c r="G136" s="20">
        <v>1.0</v>
      </c>
      <c r="H136" s="21"/>
      <c r="I136" s="21">
        <v>192.0</v>
      </c>
      <c r="J136" s="22">
        <v>230.0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442</v>
      </c>
      <c r="P136" t="s">
        <v>440</v>
      </c>
      <c r="Q136" t="s">
        <v>440</v>
      </c>
    </row>
    <row r="137" spans="1:18" customHeight="1" ht="58">
      <c r="A137" s="16"/>
      <c r="B137" s="18" t="s">
        <v>354</v>
      </c>
      <c r="C137" s="17" t="s">
        <v>355</v>
      </c>
      <c r="D137" s="17" t="s">
        <v>444</v>
      </c>
      <c r="E137" s="17" t="s">
        <v>357</v>
      </c>
      <c r="F137" s="19"/>
      <c r="G137" s="20">
        <v>1.0</v>
      </c>
      <c r="H137" s="21"/>
      <c r="I137" s="21">
        <v>192.0</v>
      </c>
      <c r="J137" s="22">
        <v>1378.0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445</v>
      </c>
      <c r="P137" t="s">
        <v>443</v>
      </c>
      <c r="Q137" t="s">
        <v>443</v>
      </c>
    </row>
    <row r="138" spans="1:18" customHeight="1" ht="58">
      <c r="A138" s="16"/>
      <c r="B138" s="18" t="s">
        <v>354</v>
      </c>
      <c r="C138" s="17" t="s">
        <v>355</v>
      </c>
      <c r="D138" s="17" t="s">
        <v>447</v>
      </c>
      <c r="E138" s="17" t="s">
        <v>357</v>
      </c>
      <c r="F138" s="19"/>
      <c r="G138" s="20">
        <v>1.0</v>
      </c>
      <c r="H138" s="21"/>
      <c r="I138" s="21">
        <v>192.0</v>
      </c>
      <c r="J138" s="22">
        <v>1351.0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448</v>
      </c>
      <c r="P138" t="s">
        <v>446</v>
      </c>
      <c r="Q138" t="s">
        <v>446</v>
      </c>
    </row>
    <row r="139" spans="1:18" customHeight="1" ht="58">
      <c r="A139" s="16"/>
      <c r="B139" s="18" t="s">
        <v>354</v>
      </c>
      <c r="C139" s="17" t="s">
        <v>355</v>
      </c>
      <c r="D139" s="17" t="s">
        <v>450</v>
      </c>
      <c r="E139" s="17" t="s">
        <v>357</v>
      </c>
      <c r="F139" s="19"/>
      <c r="G139" s="20">
        <v>1.0</v>
      </c>
      <c r="H139" s="21"/>
      <c r="I139" s="21">
        <v>192.0</v>
      </c>
      <c r="J139" s="22">
        <v>697.0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451</v>
      </c>
      <c r="P139" t="s">
        <v>449</v>
      </c>
      <c r="Q139" t="s">
        <v>449</v>
      </c>
    </row>
    <row r="140" spans="1:18" customHeight="1" ht="58">
      <c r="A140" s="16"/>
      <c r="B140" s="18" t="s">
        <v>354</v>
      </c>
      <c r="C140" s="17" t="s">
        <v>355</v>
      </c>
      <c r="D140" s="17" t="s">
        <v>453</v>
      </c>
      <c r="E140" s="17" t="s">
        <v>357</v>
      </c>
      <c r="F140" s="19"/>
      <c r="G140" s="20">
        <v>1.0</v>
      </c>
      <c r="H140" s="21"/>
      <c r="I140" s="21">
        <v>192.0</v>
      </c>
      <c r="J140" s="22">
        <v>1809.0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454</v>
      </c>
      <c r="P140" t="s">
        <v>452</v>
      </c>
      <c r="Q140" t="s">
        <v>452</v>
      </c>
    </row>
    <row r="141" spans="1:18" customHeight="1" ht="58">
      <c r="A141" s="16"/>
      <c r="B141" s="18" t="s">
        <v>354</v>
      </c>
      <c r="C141" s="17" t="s">
        <v>355</v>
      </c>
      <c r="D141" s="17" t="s">
        <v>456</v>
      </c>
      <c r="E141" s="17" t="s">
        <v>357</v>
      </c>
      <c r="F141" s="19"/>
      <c r="G141" s="20">
        <v>1.0</v>
      </c>
      <c r="H141" s="21"/>
      <c r="I141" s="21">
        <v>192.0</v>
      </c>
      <c r="J141" s="22">
        <v>1263.0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457</v>
      </c>
      <c r="P141" t="s">
        <v>455</v>
      </c>
      <c r="Q141" t="s">
        <v>455</v>
      </c>
    </row>
    <row r="142" spans="1:18" customHeight="1" ht="58">
      <c r="A142" s="16"/>
      <c r="B142" s="18" t="s">
        <v>354</v>
      </c>
      <c r="C142" s="17" t="s">
        <v>355</v>
      </c>
      <c r="D142" s="17" t="s">
        <v>459</v>
      </c>
      <c r="E142" s="17" t="s">
        <v>357</v>
      </c>
      <c r="F142" s="19"/>
      <c r="G142" s="20">
        <v>1.0</v>
      </c>
      <c r="H142" s="21"/>
      <c r="I142" s="21">
        <v>192.0</v>
      </c>
      <c r="J142" s="22">
        <v>1406.0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460</v>
      </c>
      <c r="P142" t="s">
        <v>458</v>
      </c>
      <c r="Q142" t="s">
        <v>458</v>
      </c>
    </row>
    <row r="143" spans="1:18" customHeight="1" ht="58">
      <c r="A143" s="16"/>
      <c r="B143" s="18" t="s">
        <v>354</v>
      </c>
      <c r="C143" s="17" t="s">
        <v>355</v>
      </c>
      <c r="D143" s="17" t="s">
        <v>462</v>
      </c>
      <c r="E143" s="17" t="s">
        <v>357</v>
      </c>
      <c r="F143" s="19"/>
      <c r="G143" s="20">
        <v>1.0</v>
      </c>
      <c r="H143" s="21"/>
      <c r="I143" s="21">
        <v>192.0</v>
      </c>
      <c r="J143" s="22">
        <v>757.0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463</v>
      </c>
      <c r="P143" t="s">
        <v>461</v>
      </c>
      <c r="Q143" t="s">
        <v>461</v>
      </c>
    </row>
    <row r="144" spans="1:18" customHeight="1" ht="58">
      <c r="A144" s="16"/>
      <c r="B144" s="18" t="s">
        <v>354</v>
      </c>
      <c r="C144" s="17" t="s">
        <v>355</v>
      </c>
      <c r="D144" s="17" t="s">
        <v>465</v>
      </c>
      <c r="E144" s="17" t="s">
        <v>357</v>
      </c>
      <c r="F144" s="19"/>
      <c r="G144" s="20">
        <v>1.0</v>
      </c>
      <c r="H144" s="21"/>
      <c r="I144" s="21">
        <v>192.0</v>
      </c>
      <c r="J144" s="22">
        <v>1769.0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466</v>
      </c>
      <c r="P144" t="s">
        <v>464</v>
      </c>
      <c r="Q144" t="s">
        <v>464</v>
      </c>
    </row>
    <row r="145" spans="1:18" customHeight="1" ht="58">
      <c r="A145" s="16"/>
      <c r="B145" s="18" t="s">
        <v>354</v>
      </c>
      <c r="C145" s="17" t="s">
        <v>355</v>
      </c>
      <c r="D145" s="17" t="s">
        <v>468</v>
      </c>
      <c r="E145" s="17" t="s">
        <v>357</v>
      </c>
      <c r="F145" s="19"/>
      <c r="G145" s="20">
        <v>1.0</v>
      </c>
      <c r="H145" s="21"/>
      <c r="I145" s="21">
        <v>192.0</v>
      </c>
      <c r="J145" s="22">
        <v>893.0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469</v>
      </c>
      <c r="P145" t="s">
        <v>467</v>
      </c>
      <c r="Q145" t="s">
        <v>467</v>
      </c>
    </row>
    <row r="146" spans="1:18" customHeight="1" ht="58">
      <c r="A146" s="16"/>
      <c r="B146" s="18" t="s">
        <v>354</v>
      </c>
      <c r="C146" s="17" t="s">
        <v>355</v>
      </c>
      <c r="D146" s="17" t="s">
        <v>471</v>
      </c>
      <c r="E146" s="17" t="s">
        <v>357</v>
      </c>
      <c r="F146" s="19"/>
      <c r="G146" s="20">
        <v>1.0</v>
      </c>
      <c r="H146" s="21"/>
      <c r="I146" s="21">
        <v>192.0</v>
      </c>
      <c r="J146" s="22">
        <v>1060.0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472</v>
      </c>
      <c r="P146" t="s">
        <v>470</v>
      </c>
      <c r="Q146" t="s">
        <v>470</v>
      </c>
    </row>
    <row r="147" spans="1:18" customHeight="1" ht="58">
      <c r="A147" s="16"/>
      <c r="B147" s="18" t="s">
        <v>354</v>
      </c>
      <c r="C147" s="17" t="s">
        <v>355</v>
      </c>
      <c r="D147" s="17" t="s">
        <v>474</v>
      </c>
      <c r="E147" s="17" t="s">
        <v>357</v>
      </c>
      <c r="F147" s="19"/>
      <c r="G147" s="20">
        <v>1.0</v>
      </c>
      <c r="H147" s="21"/>
      <c r="I147" s="21">
        <v>192.0</v>
      </c>
      <c r="J147" s="22">
        <v>2458.0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475</v>
      </c>
      <c r="P147" t="s">
        <v>473</v>
      </c>
      <c r="Q147" t="s">
        <v>473</v>
      </c>
    </row>
    <row r="148" spans="1:18" customHeight="1" ht="58">
      <c r="A148" s="16"/>
      <c r="B148" s="18" t="s">
        <v>354</v>
      </c>
      <c r="C148" s="17" t="s">
        <v>355</v>
      </c>
      <c r="D148" s="17" t="s">
        <v>477</v>
      </c>
      <c r="E148" s="17" t="s">
        <v>357</v>
      </c>
      <c r="F148" s="19"/>
      <c r="G148" s="20">
        <v>1.0</v>
      </c>
      <c r="H148" s="21"/>
      <c r="I148" s="21">
        <v>192.0</v>
      </c>
      <c r="J148" s="22">
        <v>2913.0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478</v>
      </c>
      <c r="P148" t="s">
        <v>476</v>
      </c>
      <c r="Q148" t="s">
        <v>476</v>
      </c>
    </row>
    <row r="149" spans="1:18" customHeight="1" ht="58">
      <c r="A149" s="16"/>
      <c r="B149" s="18" t="s">
        <v>354</v>
      </c>
      <c r="C149" s="17" t="s">
        <v>355</v>
      </c>
      <c r="D149" s="17" t="s">
        <v>480</v>
      </c>
      <c r="E149" s="17" t="s">
        <v>357</v>
      </c>
      <c r="F149" s="19"/>
      <c r="G149" s="20">
        <v>1.0</v>
      </c>
      <c r="H149" s="21"/>
      <c r="I149" s="21">
        <v>192.0</v>
      </c>
      <c r="J149" s="22">
        <v>887.0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481</v>
      </c>
      <c r="P149" t="s">
        <v>479</v>
      </c>
      <c r="Q149" t="s">
        <v>479</v>
      </c>
    </row>
    <row r="150" spans="1:18" customHeight="1" ht="58">
      <c r="A150" s="16"/>
      <c r="B150" s="18" t="s">
        <v>354</v>
      </c>
      <c r="C150" s="17" t="s">
        <v>355</v>
      </c>
      <c r="D150" s="17" t="s">
        <v>483</v>
      </c>
      <c r="E150" s="17" t="s">
        <v>357</v>
      </c>
      <c r="F150" s="19"/>
      <c r="G150" s="20">
        <v>1.0</v>
      </c>
      <c r="H150" s="21"/>
      <c r="I150" s="21">
        <v>192.0</v>
      </c>
      <c r="J150" s="22">
        <v>1023.0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484</v>
      </c>
      <c r="P150" t="s">
        <v>482</v>
      </c>
      <c r="Q150" t="s">
        <v>482</v>
      </c>
    </row>
    <row r="151" spans="1:18" customHeight="1" ht="58">
      <c r="A151" s="16"/>
      <c r="B151" s="18" t="s">
        <v>354</v>
      </c>
      <c r="C151" s="17" t="s">
        <v>355</v>
      </c>
      <c r="D151" s="17" t="s">
        <v>486</v>
      </c>
      <c r="E151" s="17" t="s">
        <v>357</v>
      </c>
      <c r="F151" s="19"/>
      <c r="G151" s="20">
        <v>1.0</v>
      </c>
      <c r="H151" s="21"/>
      <c r="I151" s="21">
        <v>192.0</v>
      </c>
      <c r="J151" s="22">
        <v>674.0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487</v>
      </c>
      <c r="P151" t="s">
        <v>485</v>
      </c>
      <c r="Q151" t="s">
        <v>485</v>
      </c>
    </row>
    <row r="152" spans="1:18" customHeight="1" ht="58">
      <c r="A152" s="16"/>
      <c r="B152" s="18" t="s">
        <v>354</v>
      </c>
      <c r="C152" s="17" t="s">
        <v>355</v>
      </c>
      <c r="D152" s="17" t="s">
        <v>489</v>
      </c>
      <c r="E152" s="17" t="s">
        <v>357</v>
      </c>
      <c r="F152" s="19"/>
      <c r="G152" s="20">
        <v>1.0</v>
      </c>
      <c r="H152" s="21"/>
      <c r="I152" s="21">
        <v>192.0</v>
      </c>
      <c r="J152" s="22">
        <v>600.0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490</v>
      </c>
      <c r="P152" t="s">
        <v>488</v>
      </c>
      <c r="Q152" t="s">
        <v>488</v>
      </c>
    </row>
    <row r="153" spans="1:18" customHeight="1" ht="58">
      <c r="A153" s="16"/>
      <c r="B153" s="18" t="s">
        <v>354</v>
      </c>
      <c r="C153" s="17" t="s">
        <v>355</v>
      </c>
      <c r="D153" s="17" t="s">
        <v>492</v>
      </c>
      <c r="E153" s="17" t="s">
        <v>357</v>
      </c>
      <c r="F153" s="19"/>
      <c r="G153" s="20">
        <v>1.0</v>
      </c>
      <c r="H153" s="21"/>
      <c r="I153" s="21">
        <v>192.0</v>
      </c>
      <c r="J153" s="22">
        <v>1716.0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493</v>
      </c>
      <c r="P153" t="s">
        <v>491</v>
      </c>
      <c r="Q153" t="s">
        <v>491</v>
      </c>
    </row>
    <row r="154" spans="1:18" customHeight="1" ht="58">
      <c r="A154" s="16"/>
      <c r="B154" s="18" t="s">
        <v>354</v>
      </c>
      <c r="C154" s="17" t="s">
        <v>355</v>
      </c>
      <c r="D154" s="17" t="s">
        <v>495</v>
      </c>
      <c r="E154" s="17" t="s">
        <v>357</v>
      </c>
      <c r="F154" s="19"/>
      <c r="G154" s="20">
        <v>1.0</v>
      </c>
      <c r="H154" s="21"/>
      <c r="I154" s="21">
        <v>192.0</v>
      </c>
      <c r="J154" s="22">
        <v>742.0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496</v>
      </c>
      <c r="P154" t="s">
        <v>494</v>
      </c>
      <c r="Q154" t="s">
        <v>494</v>
      </c>
    </row>
    <row r="155" spans="1:18" customHeight="1" ht="58">
      <c r="A155" s="16"/>
      <c r="B155" s="18" t="s">
        <v>354</v>
      </c>
      <c r="C155" s="17" t="s">
        <v>355</v>
      </c>
      <c r="D155" s="17" t="s">
        <v>498</v>
      </c>
      <c r="E155" s="17" t="s">
        <v>357</v>
      </c>
      <c r="F155" s="19"/>
      <c r="G155" s="20">
        <v>1.0</v>
      </c>
      <c r="H155" s="21"/>
      <c r="I155" s="21">
        <v>192.0</v>
      </c>
      <c r="J155" s="22">
        <v>840.0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499</v>
      </c>
      <c r="P155" t="s">
        <v>497</v>
      </c>
      <c r="Q155" t="s">
        <v>497</v>
      </c>
    </row>
    <row r="156" spans="1:18" customHeight="1" ht="58">
      <c r="A156" s="16"/>
      <c r="B156" s="18" t="s">
        <v>354</v>
      </c>
      <c r="C156" s="17" t="s">
        <v>355</v>
      </c>
      <c r="D156" s="17" t="s">
        <v>501</v>
      </c>
      <c r="E156" s="17" t="s">
        <v>357</v>
      </c>
      <c r="F156" s="19"/>
      <c r="G156" s="20">
        <v>1.0</v>
      </c>
      <c r="H156" s="21"/>
      <c r="I156" s="21">
        <v>192.0</v>
      </c>
      <c r="J156" s="22">
        <v>1703.0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502</v>
      </c>
      <c r="P156" t="s">
        <v>500</v>
      </c>
      <c r="Q156" t="s">
        <v>500</v>
      </c>
    </row>
    <row r="157" spans="1:18" customHeight="1" ht="58">
      <c r="A157" s="16"/>
      <c r="B157" s="18" t="s">
        <v>354</v>
      </c>
      <c r="C157" s="17" t="s">
        <v>355</v>
      </c>
      <c r="D157" s="17" t="s">
        <v>504</v>
      </c>
      <c r="E157" s="17" t="s">
        <v>357</v>
      </c>
      <c r="F157" s="19"/>
      <c r="G157" s="20">
        <v>1.0</v>
      </c>
      <c r="H157" s="21"/>
      <c r="I157" s="21">
        <v>192.0</v>
      </c>
      <c r="J157" s="22">
        <v>896.0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505</v>
      </c>
      <c r="P157" t="s">
        <v>503</v>
      </c>
      <c r="Q157" t="s">
        <v>503</v>
      </c>
    </row>
    <row r="158" spans="1:18" customHeight="1" ht="58">
      <c r="A158" s="16"/>
      <c r="B158" s="18" t="s">
        <v>354</v>
      </c>
      <c r="C158" s="17" t="s">
        <v>355</v>
      </c>
      <c r="D158" s="17" t="s">
        <v>507</v>
      </c>
      <c r="E158" s="17" t="s">
        <v>357</v>
      </c>
      <c r="F158" s="19"/>
      <c r="G158" s="20">
        <v>1.0</v>
      </c>
      <c r="H158" s="21"/>
      <c r="I158" s="21">
        <v>192.0</v>
      </c>
      <c r="J158" s="22">
        <v>196.0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508</v>
      </c>
      <c r="P158" t="s">
        <v>506</v>
      </c>
      <c r="Q158" t="s">
        <v>506</v>
      </c>
    </row>
    <row r="159" spans="1:18" customHeight="1" ht="58">
      <c r="A159" s="16"/>
      <c r="B159" s="18" t="s">
        <v>354</v>
      </c>
      <c r="C159" s="17" t="s">
        <v>355</v>
      </c>
      <c r="D159" s="17" t="s">
        <v>510</v>
      </c>
      <c r="E159" s="17" t="s">
        <v>357</v>
      </c>
      <c r="F159" s="19"/>
      <c r="G159" s="20">
        <v>1.0</v>
      </c>
      <c r="H159" s="21"/>
      <c r="I159" s="21">
        <v>192.0</v>
      </c>
      <c r="J159" s="22">
        <v>1081.0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511</v>
      </c>
      <c r="P159" t="s">
        <v>509</v>
      </c>
      <c r="Q159" t="s">
        <v>509</v>
      </c>
    </row>
    <row r="160" spans="1:18" customHeight="1" ht="58">
      <c r="A160" s="16"/>
      <c r="B160" s="18" t="s">
        <v>354</v>
      </c>
      <c r="C160" s="17" t="s">
        <v>355</v>
      </c>
      <c r="D160" s="17" t="s">
        <v>513</v>
      </c>
      <c r="E160" s="17" t="s">
        <v>357</v>
      </c>
      <c r="F160" s="19"/>
      <c r="G160" s="20">
        <v>1.0</v>
      </c>
      <c r="H160" s="21"/>
      <c r="I160" s="21">
        <v>192.0</v>
      </c>
      <c r="J160" s="22">
        <v>1840.0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514</v>
      </c>
      <c r="P160" t="s">
        <v>512</v>
      </c>
      <c r="Q160" t="s">
        <v>512</v>
      </c>
    </row>
    <row r="161" spans="1:18" customHeight="1" ht="58">
      <c r="A161" s="16"/>
      <c r="B161" s="18" t="s">
        <v>354</v>
      </c>
      <c r="C161" s="17" t="s">
        <v>355</v>
      </c>
      <c r="D161" s="17" t="s">
        <v>516</v>
      </c>
      <c r="E161" s="17" t="s">
        <v>357</v>
      </c>
      <c r="F161" s="19"/>
      <c r="G161" s="20">
        <v>1.0</v>
      </c>
      <c r="H161" s="21"/>
      <c r="I161" s="21">
        <v>192.0</v>
      </c>
      <c r="J161" s="22">
        <v>1515.0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517</v>
      </c>
      <c r="P161" t="s">
        <v>515</v>
      </c>
      <c r="Q161" t="s">
        <v>515</v>
      </c>
    </row>
    <row r="162" spans="1:18" customHeight="1" ht="58">
      <c r="A162" s="16"/>
      <c r="B162" s="18" t="s">
        <v>354</v>
      </c>
      <c r="C162" s="17" t="s">
        <v>355</v>
      </c>
      <c r="D162" s="17" t="s">
        <v>519</v>
      </c>
      <c r="E162" s="17" t="s">
        <v>357</v>
      </c>
      <c r="F162" s="19"/>
      <c r="G162" s="20">
        <v>1.0</v>
      </c>
      <c r="H162" s="21"/>
      <c r="I162" s="21">
        <v>192.0</v>
      </c>
      <c r="J162" s="22">
        <v>484.0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520</v>
      </c>
      <c r="P162" t="s">
        <v>518</v>
      </c>
      <c r="Q162" t="s">
        <v>518</v>
      </c>
    </row>
    <row r="163" spans="1:18" customHeight="1" ht="58">
      <c r="A163" s="16"/>
      <c r="B163" s="18" t="s">
        <v>354</v>
      </c>
      <c r="C163" s="17" t="s">
        <v>355</v>
      </c>
      <c r="D163" s="17" t="s">
        <v>522</v>
      </c>
      <c r="E163" s="17" t="s">
        <v>357</v>
      </c>
      <c r="F163" s="19"/>
      <c r="G163" s="20">
        <v>1.0</v>
      </c>
      <c r="H163" s="21"/>
      <c r="I163" s="21">
        <v>192.0</v>
      </c>
      <c r="J163" s="22">
        <v>945.0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523</v>
      </c>
      <c r="P163" t="s">
        <v>521</v>
      </c>
      <c r="Q163" t="s">
        <v>521</v>
      </c>
    </row>
    <row r="164" spans="1:18" customHeight="1" ht="58">
      <c r="A164" s="16"/>
      <c r="B164" s="18" t="s">
        <v>354</v>
      </c>
      <c r="C164" s="17" t="s">
        <v>355</v>
      </c>
      <c r="D164" s="17" t="s">
        <v>525</v>
      </c>
      <c r="E164" s="17" t="s">
        <v>357</v>
      </c>
      <c r="F164" s="19"/>
      <c r="G164" s="20">
        <v>1.0</v>
      </c>
      <c r="H164" s="21"/>
      <c r="I164" s="21">
        <v>192.0</v>
      </c>
      <c r="J164" s="22">
        <v>1143.0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526</v>
      </c>
      <c r="P164" t="s">
        <v>524</v>
      </c>
      <c r="Q164" t="s">
        <v>524</v>
      </c>
    </row>
    <row r="165" spans="1:18" customHeight="1" ht="58">
      <c r="A165" s="16"/>
      <c r="B165" s="18" t="s">
        <v>354</v>
      </c>
      <c r="C165" s="17" t="s">
        <v>355</v>
      </c>
      <c r="D165" s="17" t="s">
        <v>528</v>
      </c>
      <c r="E165" s="17" t="s">
        <v>357</v>
      </c>
      <c r="F165" s="19"/>
      <c r="G165" s="20">
        <v>1.0</v>
      </c>
      <c r="H165" s="21"/>
      <c r="I165" s="21">
        <v>192.0</v>
      </c>
      <c r="J165" s="22">
        <v>2210.0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529</v>
      </c>
      <c r="P165" t="s">
        <v>527</v>
      </c>
      <c r="Q165" t="s">
        <v>527</v>
      </c>
    </row>
    <row r="166" spans="1:18" customHeight="1" ht="58">
      <c r="A166" s="16"/>
      <c r="B166" s="18" t="s">
        <v>354</v>
      </c>
      <c r="C166" s="17" t="s">
        <v>355</v>
      </c>
      <c r="D166" s="17" t="s">
        <v>110</v>
      </c>
      <c r="E166" s="17" t="s">
        <v>357</v>
      </c>
      <c r="F166" s="19"/>
      <c r="G166" s="20">
        <v>1.0</v>
      </c>
      <c r="H166" s="21"/>
      <c r="I166" s="21">
        <v>192.0</v>
      </c>
      <c r="J166" s="22">
        <v>1094.0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531</v>
      </c>
      <c r="P166" t="s">
        <v>530</v>
      </c>
      <c r="Q166" t="s">
        <v>530</v>
      </c>
    </row>
    <row r="167" spans="1:18" customHeight="1" ht="58">
      <c r="A167" s="16"/>
      <c r="B167" s="18" t="s">
        <v>354</v>
      </c>
      <c r="C167" s="17" t="s">
        <v>355</v>
      </c>
      <c r="D167" s="17" t="s">
        <v>533</v>
      </c>
      <c r="E167" s="17" t="s">
        <v>357</v>
      </c>
      <c r="F167" s="19"/>
      <c r="G167" s="20">
        <v>1.0</v>
      </c>
      <c r="H167" s="21"/>
      <c r="I167" s="21">
        <v>192.0</v>
      </c>
      <c r="J167" s="22">
        <v>1069.0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534</v>
      </c>
      <c r="P167" t="s">
        <v>532</v>
      </c>
      <c r="Q167" t="s">
        <v>532</v>
      </c>
    </row>
    <row r="168" spans="1:18" customHeight="1" ht="58">
      <c r="A168" s="16"/>
      <c r="B168" s="18" t="s">
        <v>354</v>
      </c>
      <c r="C168" s="17" t="s">
        <v>355</v>
      </c>
      <c r="D168" s="17" t="s">
        <v>536</v>
      </c>
      <c r="E168" s="17" t="s">
        <v>357</v>
      </c>
      <c r="F168" s="19"/>
      <c r="G168" s="20">
        <v>1.0</v>
      </c>
      <c r="H168" s="21"/>
      <c r="I168" s="21">
        <v>192.0</v>
      </c>
      <c r="J168" s="22">
        <v>1685.0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537</v>
      </c>
      <c r="P168" t="s">
        <v>535</v>
      </c>
      <c r="Q168" t="s">
        <v>535</v>
      </c>
    </row>
    <row r="169" spans="1:18" customHeight="1" ht="58">
      <c r="A169" s="16"/>
      <c r="B169" s="18" t="s">
        <v>354</v>
      </c>
      <c r="C169" s="17" t="s">
        <v>355</v>
      </c>
      <c r="D169" s="17" t="s">
        <v>539</v>
      </c>
      <c r="E169" s="17" t="s">
        <v>357</v>
      </c>
      <c r="F169" s="19"/>
      <c r="G169" s="20">
        <v>1.0</v>
      </c>
      <c r="H169" s="21"/>
      <c r="I169" s="21">
        <v>192.0</v>
      </c>
      <c r="J169" s="22">
        <v>1597.0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540</v>
      </c>
      <c r="P169" t="s">
        <v>538</v>
      </c>
      <c r="Q169" t="s">
        <v>538</v>
      </c>
    </row>
    <row r="170" spans="1:18" customHeight="1" ht="58">
      <c r="A170" s="16"/>
      <c r="B170" s="18" t="s">
        <v>542</v>
      </c>
      <c r="C170" s="17" t="s">
        <v>543</v>
      </c>
      <c r="D170" s="17" t="s">
        <v>544</v>
      </c>
      <c r="E170" s="17" t="s">
        <v>545</v>
      </c>
      <c r="F170" s="19"/>
      <c r="G170" s="20">
        <v>1.0</v>
      </c>
      <c r="H170" s="21"/>
      <c r="I170" s="21">
        <v>266.0</v>
      </c>
      <c r="J170" s="22">
        <v>72.0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546</v>
      </c>
      <c r="P170" t="s">
        <v>541</v>
      </c>
      <c r="Q170" t="s">
        <v>541</v>
      </c>
    </row>
    <row r="171" spans="1:18" customHeight="1" ht="58">
      <c r="A171" s="16"/>
      <c r="B171" s="18" t="s">
        <v>542</v>
      </c>
      <c r="C171" s="17" t="s">
        <v>543</v>
      </c>
      <c r="D171" s="17" t="s">
        <v>548</v>
      </c>
      <c r="E171" s="17" t="s">
        <v>545</v>
      </c>
      <c r="F171" s="19"/>
      <c r="G171" s="20">
        <v>1.0</v>
      </c>
      <c r="H171" s="21"/>
      <c r="I171" s="21">
        <v>266.0</v>
      </c>
      <c r="J171" s="22">
        <v>82.0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549</v>
      </c>
      <c r="P171" t="s">
        <v>547</v>
      </c>
      <c r="Q171" t="s">
        <v>547</v>
      </c>
    </row>
    <row r="172" spans="1:18" customHeight="1" ht="58">
      <c r="A172" s="16"/>
      <c r="B172" s="18" t="s">
        <v>551</v>
      </c>
      <c r="C172" s="17" t="s">
        <v>552</v>
      </c>
      <c r="D172" s="17" t="s">
        <v>553</v>
      </c>
      <c r="E172" s="17" t="s">
        <v>554</v>
      </c>
      <c r="F172" s="19"/>
      <c r="G172" s="20">
        <v>1.0</v>
      </c>
      <c r="H172" s="21"/>
      <c r="I172" s="21">
        <v>132.0</v>
      </c>
      <c r="J172" s="22">
        <v>94.0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555</v>
      </c>
      <c r="P172" t="s">
        <v>550</v>
      </c>
      <c r="Q172" t="s">
        <v>550</v>
      </c>
    </row>
    <row r="173" spans="1:18" customHeight="1" ht="58">
      <c r="A173" s="16"/>
      <c r="B173" s="18" t="s">
        <v>557</v>
      </c>
      <c r="C173" s="17" t="s">
        <v>552</v>
      </c>
      <c r="D173" s="17" t="s">
        <v>165</v>
      </c>
      <c r="E173" s="17" t="s">
        <v>558</v>
      </c>
      <c r="F173" s="19"/>
      <c r="G173" s="20">
        <v>1.0</v>
      </c>
      <c r="H173" s="21"/>
      <c r="I173" s="21">
        <v>123.0</v>
      </c>
      <c r="J173" s="22">
        <v>8.0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559</v>
      </c>
      <c r="P173" t="s">
        <v>556</v>
      </c>
      <c r="Q173" t="s">
        <v>556</v>
      </c>
    </row>
    <row r="174" spans="1:18" customHeight="1" ht="58">
      <c r="A174" s="16"/>
      <c r="B174" s="18" t="s">
        <v>557</v>
      </c>
      <c r="C174" s="17" t="s">
        <v>552</v>
      </c>
      <c r="D174" s="17" t="s">
        <v>285</v>
      </c>
      <c r="E174" s="17" t="s">
        <v>558</v>
      </c>
      <c r="F174" s="19"/>
      <c r="G174" s="20">
        <v>1.0</v>
      </c>
      <c r="H174" s="21"/>
      <c r="I174" s="21">
        <v>123.0</v>
      </c>
      <c r="J174" s="22">
        <v>20.0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561</v>
      </c>
      <c r="P174" t="s">
        <v>560</v>
      </c>
      <c r="Q174" t="s">
        <v>560</v>
      </c>
    </row>
    <row r="175" spans="1:18" customHeight="1" ht="58">
      <c r="A175" s="16"/>
      <c r="B175" s="18" t="s">
        <v>557</v>
      </c>
      <c r="C175" s="17" t="s">
        <v>552</v>
      </c>
      <c r="D175" s="17" t="s">
        <v>563</v>
      </c>
      <c r="E175" s="17" t="s">
        <v>558</v>
      </c>
      <c r="F175" s="19"/>
      <c r="G175" s="20">
        <v>1.0</v>
      </c>
      <c r="H175" s="21"/>
      <c r="I175" s="21">
        <v>123.0</v>
      </c>
      <c r="J175" s="22">
        <v>154.0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564</v>
      </c>
      <c r="P175" t="s">
        <v>562</v>
      </c>
      <c r="Q175" t="s">
        <v>562</v>
      </c>
    </row>
    <row r="176" spans="1:18" customHeight="1" ht="58">
      <c r="A176" s="16"/>
      <c r="B176" s="18" t="s">
        <v>557</v>
      </c>
      <c r="C176" s="17" t="s">
        <v>552</v>
      </c>
      <c r="D176" s="17" t="s">
        <v>566</v>
      </c>
      <c r="E176" s="17" t="s">
        <v>558</v>
      </c>
      <c r="F176" s="19"/>
      <c r="G176" s="20">
        <v>1.0</v>
      </c>
      <c r="H176" s="21"/>
      <c r="I176" s="21">
        <v>123.0</v>
      </c>
      <c r="J176" s="22">
        <v>63.0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567</v>
      </c>
      <c r="P176" t="s">
        <v>565</v>
      </c>
      <c r="Q176" t="s">
        <v>565</v>
      </c>
    </row>
    <row r="177" spans="1:18" customHeight="1" ht="58">
      <c r="A177" s="16"/>
      <c r="B177" s="18" t="s">
        <v>569</v>
      </c>
      <c r="C177" s="17" t="s">
        <v>552</v>
      </c>
      <c r="D177" s="17" t="s">
        <v>566</v>
      </c>
      <c r="E177" s="17" t="s">
        <v>570</v>
      </c>
      <c r="F177" s="19"/>
      <c r="G177" s="20">
        <v>1.0</v>
      </c>
      <c r="H177" s="21"/>
      <c r="I177" s="21">
        <v>122.0</v>
      </c>
      <c r="J177" s="22">
        <v>212.0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571</v>
      </c>
      <c r="P177" t="s">
        <v>568</v>
      </c>
      <c r="Q177" t="s">
        <v>568</v>
      </c>
    </row>
    <row r="178" spans="1:18" customHeight="1" ht="58">
      <c r="A178" s="16"/>
      <c r="B178" s="18" t="s">
        <v>569</v>
      </c>
      <c r="C178" s="17" t="s">
        <v>552</v>
      </c>
      <c r="D178" s="17" t="s">
        <v>165</v>
      </c>
      <c r="E178" s="17" t="s">
        <v>570</v>
      </c>
      <c r="F178" s="19"/>
      <c r="G178" s="20">
        <v>1.0</v>
      </c>
      <c r="H178" s="21"/>
      <c r="I178" s="21">
        <v>122.0</v>
      </c>
      <c r="J178" s="22">
        <v>72.0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573</v>
      </c>
      <c r="P178" t="s">
        <v>572</v>
      </c>
      <c r="Q178" t="s">
        <v>572</v>
      </c>
    </row>
    <row r="179" spans="1:18" customHeight="1" ht="58">
      <c r="A179" s="16"/>
      <c r="B179" s="18" t="s">
        <v>569</v>
      </c>
      <c r="C179" s="17" t="s">
        <v>552</v>
      </c>
      <c r="D179" s="17" t="s">
        <v>575</v>
      </c>
      <c r="E179" s="17" t="s">
        <v>570</v>
      </c>
      <c r="F179" s="19"/>
      <c r="G179" s="20">
        <v>1.0</v>
      </c>
      <c r="H179" s="21"/>
      <c r="I179" s="21">
        <v>122.0</v>
      </c>
      <c r="J179" s="22">
        <v>116.0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576</v>
      </c>
      <c r="P179" t="s">
        <v>574</v>
      </c>
      <c r="Q179" t="s">
        <v>574</v>
      </c>
    </row>
    <row r="180" spans="1:18" customHeight="1" ht="58">
      <c r="A180" s="16"/>
      <c r="B180" s="18" t="s">
        <v>569</v>
      </c>
      <c r="C180" s="17" t="s">
        <v>552</v>
      </c>
      <c r="D180" s="17" t="s">
        <v>285</v>
      </c>
      <c r="E180" s="17" t="s">
        <v>570</v>
      </c>
      <c r="F180" s="19"/>
      <c r="G180" s="20">
        <v>1.0</v>
      </c>
      <c r="H180" s="21"/>
      <c r="I180" s="21">
        <v>122.0</v>
      </c>
      <c r="J180" s="22">
        <v>56.0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578</v>
      </c>
      <c r="P180" t="s">
        <v>577</v>
      </c>
      <c r="Q180" t="s">
        <v>577</v>
      </c>
    </row>
    <row r="181" spans="1:18" customHeight="1" ht="58">
      <c r="A181" s="16"/>
      <c r="B181" s="18" t="s">
        <v>580</v>
      </c>
      <c r="C181" s="17" t="s">
        <v>552</v>
      </c>
      <c r="D181" s="17" t="s">
        <v>275</v>
      </c>
      <c r="E181" s="17" t="s">
        <v>581</v>
      </c>
      <c r="F181" s="19"/>
      <c r="G181" s="20">
        <v>1.0</v>
      </c>
      <c r="H181" s="21"/>
      <c r="I181" s="21">
        <v>132.0</v>
      </c>
      <c r="J181" s="22">
        <v>61.0</v>
      </c>
      <c r="K181" s="50"/>
      <c r="L181" s="21" t="str">
        <f>IF(K181&gt;0,K181*I181,"")</f>
      </c>
      <c r="M181" s="52"/>
      <c r="N181" t="str">
        <f>IF(K181&gt;0,COUNTIF($K$7:K181,"&gt;0"),"")</f>
      </c>
      <c r="P181" t="s">
        <v>579</v>
      </c>
      <c r="Q181" t="s">
        <v>579</v>
      </c>
    </row>
    <row r="182" spans="1:18" customHeight="1" ht="58">
      <c r="A182" s="16"/>
      <c r="B182" s="18" t="s">
        <v>583</v>
      </c>
      <c r="C182" s="17" t="s">
        <v>552</v>
      </c>
      <c r="D182" s="17" t="s">
        <v>261</v>
      </c>
      <c r="E182" s="17" t="s">
        <v>584</v>
      </c>
      <c r="F182" s="19"/>
      <c r="G182" s="20">
        <v>1.0</v>
      </c>
      <c r="H182" s="21"/>
      <c r="I182" s="21">
        <v>143.0</v>
      </c>
      <c r="J182" s="22">
        <v>3.0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585</v>
      </c>
      <c r="P182" t="s">
        <v>582</v>
      </c>
      <c r="Q182" t="s">
        <v>582</v>
      </c>
    </row>
    <row r="183" spans="1:18" customHeight="1" ht="58">
      <c r="A183" s="16"/>
      <c r="B183" s="18" t="s">
        <v>583</v>
      </c>
      <c r="C183" s="17" t="s">
        <v>552</v>
      </c>
      <c r="D183" s="17" t="s">
        <v>249</v>
      </c>
      <c r="E183" s="17" t="s">
        <v>584</v>
      </c>
      <c r="F183" s="19"/>
      <c r="G183" s="20">
        <v>1.0</v>
      </c>
      <c r="H183" s="21"/>
      <c r="I183" s="21">
        <v>143.0</v>
      </c>
      <c r="J183" s="22">
        <v>79.0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587</v>
      </c>
      <c r="P183" t="s">
        <v>586</v>
      </c>
      <c r="Q183" t="s">
        <v>586</v>
      </c>
    </row>
    <row r="184" spans="1:18" customHeight="1" ht="58">
      <c r="A184" s="16"/>
      <c r="B184" s="18" t="s">
        <v>583</v>
      </c>
      <c r="C184" s="17" t="s">
        <v>552</v>
      </c>
      <c r="D184" s="17" t="s">
        <v>252</v>
      </c>
      <c r="E184" s="17" t="s">
        <v>584</v>
      </c>
      <c r="F184" s="19"/>
      <c r="G184" s="20">
        <v>1.0</v>
      </c>
      <c r="H184" s="21"/>
      <c r="I184" s="21">
        <v>143.0</v>
      </c>
      <c r="J184" s="22">
        <v>5.0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589</v>
      </c>
      <c r="P184" t="s">
        <v>588</v>
      </c>
      <c r="Q184" t="s">
        <v>588</v>
      </c>
    </row>
    <row r="185" spans="1:18" customHeight="1" ht="58">
      <c r="A185" s="16"/>
      <c r="B185" s="18" t="s">
        <v>591</v>
      </c>
      <c r="C185" s="17" t="s">
        <v>552</v>
      </c>
      <c r="D185" s="17" t="s">
        <v>592</v>
      </c>
      <c r="E185" s="17" t="s">
        <v>593</v>
      </c>
      <c r="F185" s="19"/>
      <c r="G185" s="20">
        <v>1.0</v>
      </c>
      <c r="H185" s="21"/>
      <c r="I185" s="21">
        <v>196.0</v>
      </c>
      <c r="J185" s="22">
        <v>114.0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594</v>
      </c>
      <c r="P185" t="s">
        <v>590</v>
      </c>
      <c r="Q185" t="s">
        <v>590</v>
      </c>
    </row>
    <row r="186" spans="1:18" customHeight="1" ht="58">
      <c r="A186" s="16"/>
      <c r="B186" s="18" t="s">
        <v>591</v>
      </c>
      <c r="C186" s="17" t="s">
        <v>552</v>
      </c>
      <c r="D186" s="17" t="s">
        <v>596</v>
      </c>
      <c r="E186" s="17" t="s">
        <v>593</v>
      </c>
      <c r="F186" s="19"/>
      <c r="G186" s="20">
        <v>1.0</v>
      </c>
      <c r="H186" s="21"/>
      <c r="I186" s="21">
        <v>196.0</v>
      </c>
      <c r="J186" s="22">
        <v>43.0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597</v>
      </c>
      <c r="P186" t="s">
        <v>595</v>
      </c>
      <c r="Q186" t="s">
        <v>595</v>
      </c>
    </row>
    <row r="187" spans="1:18" customHeight="1" ht="58">
      <c r="A187" s="16"/>
      <c r="B187" s="18" t="s">
        <v>591</v>
      </c>
      <c r="C187" s="17" t="s">
        <v>552</v>
      </c>
      <c r="D187" s="17" t="s">
        <v>599</v>
      </c>
      <c r="E187" s="17" t="s">
        <v>593</v>
      </c>
      <c r="F187" s="19"/>
      <c r="G187" s="20">
        <v>1.0</v>
      </c>
      <c r="H187" s="21"/>
      <c r="I187" s="21">
        <v>196.0</v>
      </c>
      <c r="J187" s="22">
        <v>80.0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600</v>
      </c>
      <c r="P187" t="s">
        <v>598</v>
      </c>
      <c r="Q187" t="s">
        <v>598</v>
      </c>
    </row>
    <row r="188" spans="1:18" customHeight="1" ht="58">
      <c r="A188" s="16"/>
      <c r="B188" s="18" t="s">
        <v>591</v>
      </c>
      <c r="C188" s="17" t="s">
        <v>552</v>
      </c>
      <c r="D188" s="17" t="s">
        <v>602</v>
      </c>
      <c r="E188" s="17" t="s">
        <v>593</v>
      </c>
      <c r="F188" s="19"/>
      <c r="G188" s="20">
        <v>1.0</v>
      </c>
      <c r="H188" s="21"/>
      <c r="I188" s="21">
        <v>196.0</v>
      </c>
      <c r="J188" s="22">
        <v>41.0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600</v>
      </c>
      <c r="P188" t="s">
        <v>601</v>
      </c>
      <c r="Q188" t="s">
        <v>601</v>
      </c>
    </row>
    <row r="189" spans="1:18" customHeight="1" ht="58">
      <c r="A189" s="16"/>
      <c r="B189" s="18" t="s">
        <v>591</v>
      </c>
      <c r="C189" s="17" t="s">
        <v>552</v>
      </c>
      <c r="D189" s="17" t="s">
        <v>604</v>
      </c>
      <c r="E189" s="17" t="s">
        <v>593</v>
      </c>
      <c r="F189" s="19"/>
      <c r="G189" s="20">
        <v>1.0</v>
      </c>
      <c r="H189" s="21"/>
      <c r="I189" s="21">
        <v>196.0</v>
      </c>
      <c r="J189" s="22">
        <v>126.0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605</v>
      </c>
      <c r="P189" t="s">
        <v>603</v>
      </c>
      <c r="Q189" t="s">
        <v>603</v>
      </c>
    </row>
    <row r="190" spans="1:18" customHeight="1" ht="58">
      <c r="A190" s="16"/>
      <c r="B190" s="18" t="s">
        <v>591</v>
      </c>
      <c r="C190" s="17" t="s">
        <v>552</v>
      </c>
      <c r="D190" s="17" t="s">
        <v>607</v>
      </c>
      <c r="E190" s="17" t="s">
        <v>593</v>
      </c>
      <c r="F190" s="19"/>
      <c r="G190" s="20">
        <v>1.0</v>
      </c>
      <c r="H190" s="21"/>
      <c r="I190" s="21">
        <v>196.0</v>
      </c>
      <c r="J190" s="22">
        <v>7.0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600</v>
      </c>
      <c r="P190" t="s">
        <v>606</v>
      </c>
      <c r="Q190" t="s">
        <v>606</v>
      </c>
    </row>
    <row r="191" spans="1:18" customHeight="1" ht="58">
      <c r="A191" s="16"/>
      <c r="B191" s="18" t="s">
        <v>591</v>
      </c>
      <c r="C191" s="17" t="s">
        <v>552</v>
      </c>
      <c r="D191" s="17" t="s">
        <v>609</v>
      </c>
      <c r="E191" s="17" t="s">
        <v>593</v>
      </c>
      <c r="F191" s="19"/>
      <c r="G191" s="20">
        <v>1.0</v>
      </c>
      <c r="H191" s="21"/>
      <c r="I191" s="21">
        <v>196.0</v>
      </c>
      <c r="J191" s="22">
        <v>35.0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610</v>
      </c>
      <c r="P191" t="s">
        <v>608</v>
      </c>
      <c r="Q191" t="s">
        <v>608</v>
      </c>
    </row>
    <row r="192" spans="1:18" customHeight="1" ht="58">
      <c r="A192" s="16"/>
      <c r="B192" s="18" t="s">
        <v>591</v>
      </c>
      <c r="C192" s="17" t="s">
        <v>552</v>
      </c>
      <c r="D192" s="17" t="s">
        <v>612</v>
      </c>
      <c r="E192" s="17" t="s">
        <v>593</v>
      </c>
      <c r="F192" s="19"/>
      <c r="G192" s="20">
        <v>1.0</v>
      </c>
      <c r="H192" s="21"/>
      <c r="I192" s="21">
        <v>196.0</v>
      </c>
      <c r="J192" s="22">
        <v>53.0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613</v>
      </c>
      <c r="P192" t="s">
        <v>611</v>
      </c>
      <c r="Q192" t="s">
        <v>611</v>
      </c>
    </row>
    <row r="193" spans="1:18" customHeight="1" ht="58">
      <c r="A193" s="16"/>
      <c r="B193" s="18" t="s">
        <v>591</v>
      </c>
      <c r="C193" s="17" t="s">
        <v>552</v>
      </c>
      <c r="D193" s="17" t="s">
        <v>615</v>
      </c>
      <c r="E193" s="17" t="s">
        <v>593</v>
      </c>
      <c r="F193" s="19"/>
      <c r="G193" s="20">
        <v>1.0</v>
      </c>
      <c r="H193" s="21"/>
      <c r="I193" s="21">
        <v>196.0</v>
      </c>
      <c r="J193" s="22">
        <v>56.0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600</v>
      </c>
      <c r="P193" t="s">
        <v>614</v>
      </c>
      <c r="Q193" t="s">
        <v>614</v>
      </c>
    </row>
    <row r="194" spans="1:18" customHeight="1" ht="58">
      <c r="A194" s="16"/>
      <c r="B194" s="18" t="s">
        <v>617</v>
      </c>
      <c r="C194" s="17" t="s">
        <v>552</v>
      </c>
      <c r="D194" s="17" t="s">
        <v>330</v>
      </c>
      <c r="E194" s="17" t="s">
        <v>618</v>
      </c>
      <c r="F194" s="19"/>
      <c r="G194" s="20">
        <v>1.0</v>
      </c>
      <c r="H194" s="21"/>
      <c r="I194" s="21">
        <v>131.0</v>
      </c>
      <c r="J194" s="22">
        <v>4.0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619</v>
      </c>
      <c r="P194" t="s">
        <v>616</v>
      </c>
      <c r="Q194" t="s">
        <v>616</v>
      </c>
    </row>
    <row r="195" spans="1:18" customHeight="1" ht="58">
      <c r="A195" s="16"/>
      <c r="B195" s="18" t="s">
        <v>617</v>
      </c>
      <c r="C195" s="17" t="s">
        <v>552</v>
      </c>
      <c r="D195" s="17" t="s">
        <v>621</v>
      </c>
      <c r="E195" s="17" t="s">
        <v>618</v>
      </c>
      <c r="F195" s="19"/>
      <c r="G195" s="20">
        <v>1.0</v>
      </c>
      <c r="H195" s="21"/>
      <c r="I195" s="21">
        <v>131.0</v>
      </c>
      <c r="J195" s="22">
        <v>8.0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622</v>
      </c>
      <c r="P195" t="s">
        <v>620</v>
      </c>
      <c r="Q195" t="s">
        <v>620</v>
      </c>
    </row>
    <row r="196" spans="1:18" customHeight="1" ht="58">
      <c r="A196" s="16"/>
      <c r="B196" s="18" t="s">
        <v>617</v>
      </c>
      <c r="C196" s="17" t="s">
        <v>552</v>
      </c>
      <c r="D196" s="17" t="s">
        <v>255</v>
      </c>
      <c r="E196" s="17" t="s">
        <v>618</v>
      </c>
      <c r="F196" s="19"/>
      <c r="G196" s="20">
        <v>1.0</v>
      </c>
      <c r="H196" s="21"/>
      <c r="I196" s="21">
        <v>131.0</v>
      </c>
      <c r="J196" s="22">
        <v>57.0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624</v>
      </c>
      <c r="P196" t="s">
        <v>623</v>
      </c>
      <c r="Q196" t="s">
        <v>623</v>
      </c>
    </row>
    <row r="197" spans="1:18" customHeight="1" ht="58">
      <c r="A197" s="16"/>
      <c r="B197" s="18" t="s">
        <v>617</v>
      </c>
      <c r="C197" s="17" t="s">
        <v>552</v>
      </c>
      <c r="D197" s="17" t="s">
        <v>261</v>
      </c>
      <c r="E197" s="17" t="s">
        <v>618</v>
      </c>
      <c r="F197" s="19"/>
      <c r="G197" s="20">
        <v>1.0</v>
      </c>
      <c r="H197" s="21"/>
      <c r="I197" s="21">
        <v>131.0</v>
      </c>
      <c r="J197" s="22">
        <v>106.0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626</v>
      </c>
      <c r="P197" t="s">
        <v>625</v>
      </c>
      <c r="Q197" t="s">
        <v>625</v>
      </c>
    </row>
    <row r="198" spans="1:18" customHeight="1" ht="58">
      <c r="A198" s="16"/>
      <c r="B198" s="18" t="s">
        <v>617</v>
      </c>
      <c r="C198" s="17" t="s">
        <v>552</v>
      </c>
      <c r="D198" s="17" t="s">
        <v>249</v>
      </c>
      <c r="E198" s="17" t="s">
        <v>618</v>
      </c>
      <c r="F198" s="19"/>
      <c r="G198" s="20">
        <v>1.0</v>
      </c>
      <c r="H198" s="21"/>
      <c r="I198" s="21">
        <v>131.0</v>
      </c>
      <c r="J198" s="22">
        <v>58.0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628</v>
      </c>
      <c r="P198" t="s">
        <v>627</v>
      </c>
      <c r="Q198" t="s">
        <v>627</v>
      </c>
    </row>
    <row r="199" spans="1:18" customHeight="1" ht="58">
      <c r="A199" s="16"/>
      <c r="B199" s="18" t="s">
        <v>617</v>
      </c>
      <c r="C199" s="17" t="s">
        <v>552</v>
      </c>
      <c r="D199" s="17" t="s">
        <v>252</v>
      </c>
      <c r="E199" s="17" t="s">
        <v>618</v>
      </c>
      <c r="F199" s="19"/>
      <c r="G199" s="20">
        <v>1.0</v>
      </c>
      <c r="H199" s="21"/>
      <c r="I199" s="21">
        <v>131.0</v>
      </c>
      <c r="J199" s="22">
        <v>1.0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630</v>
      </c>
      <c r="P199" t="s">
        <v>629</v>
      </c>
      <c r="Q199" t="s">
        <v>629</v>
      </c>
    </row>
    <row r="200" spans="1:18" customHeight="1" ht="58">
      <c r="A200" s="16"/>
      <c r="B200" s="18" t="s">
        <v>617</v>
      </c>
      <c r="C200" s="17" t="s">
        <v>552</v>
      </c>
      <c r="D200" s="17" t="s">
        <v>264</v>
      </c>
      <c r="E200" s="17" t="s">
        <v>618</v>
      </c>
      <c r="F200" s="19"/>
      <c r="G200" s="20">
        <v>1.0</v>
      </c>
      <c r="H200" s="21"/>
      <c r="I200" s="21">
        <v>131.0</v>
      </c>
      <c r="J200" s="22">
        <v>72.0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632</v>
      </c>
      <c r="P200" t="s">
        <v>631</v>
      </c>
      <c r="Q200" t="s">
        <v>631</v>
      </c>
    </row>
    <row r="201" spans="1:18" customHeight="1" ht="58">
      <c r="A201" s="16"/>
      <c r="B201" s="18" t="s">
        <v>617</v>
      </c>
      <c r="C201" s="17" t="s">
        <v>552</v>
      </c>
      <c r="D201" s="17" t="s">
        <v>634</v>
      </c>
      <c r="E201" s="17" t="s">
        <v>618</v>
      </c>
      <c r="F201" s="19"/>
      <c r="G201" s="20">
        <v>1.0</v>
      </c>
      <c r="H201" s="21"/>
      <c r="I201" s="21">
        <v>131.0</v>
      </c>
      <c r="J201" s="22">
        <v>155.0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635</v>
      </c>
      <c r="P201" t="s">
        <v>633</v>
      </c>
      <c r="Q201" t="s">
        <v>633</v>
      </c>
    </row>
    <row r="202" spans="1:18" customHeight="1" ht="58">
      <c r="A202" s="16"/>
      <c r="B202" s="18" t="s">
        <v>617</v>
      </c>
      <c r="C202" s="17" t="s">
        <v>552</v>
      </c>
      <c r="D202" s="17" t="s">
        <v>245</v>
      </c>
      <c r="E202" s="17" t="s">
        <v>618</v>
      </c>
      <c r="F202" s="19"/>
      <c r="G202" s="20">
        <v>1.0</v>
      </c>
      <c r="H202" s="21"/>
      <c r="I202" s="21">
        <v>131.0</v>
      </c>
      <c r="J202" s="22">
        <v>84.0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637</v>
      </c>
      <c r="P202" t="s">
        <v>636</v>
      </c>
      <c r="Q202" t="s">
        <v>636</v>
      </c>
    </row>
    <row r="203" spans="1:18" customHeight="1" ht="58">
      <c r="A203" s="16"/>
      <c r="B203" s="18" t="s">
        <v>639</v>
      </c>
      <c r="C203" s="17" t="s">
        <v>552</v>
      </c>
      <c r="D203" s="17" t="s">
        <v>640</v>
      </c>
      <c r="E203" s="17" t="s">
        <v>641</v>
      </c>
      <c r="F203" s="19"/>
      <c r="G203" s="20">
        <v>1.0</v>
      </c>
      <c r="H203" s="21"/>
      <c r="I203" s="21">
        <v>123.0</v>
      </c>
      <c r="J203" s="22">
        <v>61.0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642</v>
      </c>
      <c r="P203" t="s">
        <v>638</v>
      </c>
      <c r="Q203" t="s">
        <v>638</v>
      </c>
    </row>
    <row r="204" spans="1:18" customHeight="1" ht="58">
      <c r="A204" s="16"/>
      <c r="B204" s="18" t="s">
        <v>639</v>
      </c>
      <c r="C204" s="17" t="s">
        <v>552</v>
      </c>
      <c r="D204" s="17" t="s">
        <v>148</v>
      </c>
      <c r="E204" s="17" t="s">
        <v>641</v>
      </c>
      <c r="F204" s="19"/>
      <c r="G204" s="20">
        <v>1.0</v>
      </c>
      <c r="H204" s="21"/>
      <c r="I204" s="21">
        <v>123.0</v>
      </c>
      <c r="J204" s="22">
        <v>143.0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644</v>
      </c>
      <c r="P204" t="s">
        <v>643</v>
      </c>
      <c r="Q204" t="s">
        <v>643</v>
      </c>
    </row>
    <row r="205" spans="1:18" customHeight="1" ht="58">
      <c r="A205" s="16"/>
      <c r="B205" s="18" t="s">
        <v>639</v>
      </c>
      <c r="C205" s="17" t="s">
        <v>552</v>
      </c>
      <c r="D205" s="17" t="s">
        <v>646</v>
      </c>
      <c r="E205" s="17" t="s">
        <v>641</v>
      </c>
      <c r="F205" s="19"/>
      <c r="G205" s="20">
        <v>1.0</v>
      </c>
      <c r="H205" s="21"/>
      <c r="I205" s="21">
        <v>123.0</v>
      </c>
      <c r="J205" s="22">
        <v>277.0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647</v>
      </c>
      <c r="P205" t="s">
        <v>645</v>
      </c>
      <c r="Q205" t="s">
        <v>645</v>
      </c>
    </row>
    <row r="206" spans="1:18" customHeight="1" ht="58">
      <c r="A206" s="16"/>
      <c r="B206" s="18" t="s">
        <v>639</v>
      </c>
      <c r="C206" s="17" t="s">
        <v>552</v>
      </c>
      <c r="D206" s="17" t="s">
        <v>344</v>
      </c>
      <c r="E206" s="17" t="s">
        <v>641</v>
      </c>
      <c r="F206" s="19"/>
      <c r="G206" s="20">
        <v>1.0</v>
      </c>
      <c r="H206" s="21"/>
      <c r="I206" s="21">
        <v>123.0</v>
      </c>
      <c r="J206" s="22">
        <v>78.0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649</v>
      </c>
      <c r="P206" t="s">
        <v>648</v>
      </c>
      <c r="Q206" t="s">
        <v>648</v>
      </c>
    </row>
    <row r="207" spans="1:18" customHeight="1" ht="58">
      <c r="A207" s="16"/>
      <c r="B207" s="18" t="s">
        <v>639</v>
      </c>
      <c r="C207" s="17" t="s">
        <v>552</v>
      </c>
      <c r="D207" s="17" t="s">
        <v>138</v>
      </c>
      <c r="E207" s="17" t="s">
        <v>641</v>
      </c>
      <c r="F207" s="19"/>
      <c r="G207" s="20">
        <v>1.0</v>
      </c>
      <c r="H207" s="21"/>
      <c r="I207" s="21">
        <v>123.0</v>
      </c>
      <c r="J207" s="22">
        <v>102.0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651</v>
      </c>
      <c r="P207" t="s">
        <v>650</v>
      </c>
      <c r="Q207" t="s">
        <v>650</v>
      </c>
    </row>
    <row r="208" spans="1:18" customHeight="1" ht="58">
      <c r="A208" s="16"/>
      <c r="B208" s="18" t="s">
        <v>639</v>
      </c>
      <c r="C208" s="17" t="s">
        <v>552</v>
      </c>
      <c r="D208" s="17" t="s">
        <v>653</v>
      </c>
      <c r="E208" s="17" t="s">
        <v>641</v>
      </c>
      <c r="F208" s="19"/>
      <c r="G208" s="20">
        <v>1.0</v>
      </c>
      <c r="H208" s="21"/>
      <c r="I208" s="21">
        <v>123.0</v>
      </c>
      <c r="J208" s="22">
        <v>37.0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654</v>
      </c>
      <c r="P208" t="s">
        <v>652</v>
      </c>
      <c r="Q208" t="s">
        <v>652</v>
      </c>
    </row>
    <row r="209" spans="1:18" customHeight="1" ht="58">
      <c r="A209" s="16"/>
      <c r="B209" s="18" t="s">
        <v>639</v>
      </c>
      <c r="C209" s="17" t="s">
        <v>552</v>
      </c>
      <c r="D209" s="17" t="s">
        <v>656</v>
      </c>
      <c r="E209" s="17" t="s">
        <v>641</v>
      </c>
      <c r="F209" s="19"/>
      <c r="G209" s="20">
        <v>1.0</v>
      </c>
      <c r="H209" s="21"/>
      <c r="I209" s="21">
        <v>123.0</v>
      </c>
      <c r="J209" s="22">
        <v>114.0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657</v>
      </c>
      <c r="P209" t="s">
        <v>655</v>
      </c>
      <c r="Q209" t="s">
        <v>655</v>
      </c>
    </row>
    <row r="210" spans="1:18" customHeight="1" ht="58">
      <c r="A210" s="16"/>
      <c r="B210" s="18" t="s">
        <v>659</v>
      </c>
      <c r="C210" s="17" t="s">
        <v>552</v>
      </c>
      <c r="D210" s="17" t="s">
        <v>255</v>
      </c>
      <c r="E210" s="17" t="s">
        <v>660</v>
      </c>
      <c r="F210" s="19"/>
      <c r="G210" s="20">
        <v>1.0</v>
      </c>
      <c r="H210" s="21"/>
      <c r="I210" s="21">
        <v>125.0</v>
      </c>
      <c r="J210" s="22">
        <v>88.0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661</v>
      </c>
      <c r="P210" t="s">
        <v>658</v>
      </c>
      <c r="Q210" t="s">
        <v>658</v>
      </c>
    </row>
    <row r="211" spans="1:18" customHeight="1" ht="58">
      <c r="A211" s="16"/>
      <c r="B211" s="18" t="s">
        <v>659</v>
      </c>
      <c r="C211" s="17" t="s">
        <v>552</v>
      </c>
      <c r="D211" s="17" t="s">
        <v>249</v>
      </c>
      <c r="E211" s="17" t="s">
        <v>660</v>
      </c>
      <c r="F211" s="19"/>
      <c r="G211" s="20">
        <v>1.0</v>
      </c>
      <c r="H211" s="21"/>
      <c r="I211" s="21">
        <v>125.0</v>
      </c>
      <c r="J211" s="22">
        <v>13.0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663</v>
      </c>
      <c r="P211" t="s">
        <v>662</v>
      </c>
      <c r="Q211" t="s">
        <v>662</v>
      </c>
    </row>
    <row r="212" spans="1:18" customHeight="1" ht="58">
      <c r="A212" s="16"/>
      <c r="B212" s="18" t="s">
        <v>659</v>
      </c>
      <c r="C212" s="17" t="s">
        <v>552</v>
      </c>
      <c r="D212" s="17" t="s">
        <v>330</v>
      </c>
      <c r="E212" s="17" t="s">
        <v>660</v>
      </c>
      <c r="F212" s="19"/>
      <c r="G212" s="20">
        <v>1.0</v>
      </c>
      <c r="H212" s="21"/>
      <c r="I212" s="21">
        <v>125.0</v>
      </c>
      <c r="J212" s="22">
        <v>14.0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665</v>
      </c>
      <c r="P212" t="s">
        <v>664</v>
      </c>
      <c r="Q212" t="s">
        <v>664</v>
      </c>
    </row>
    <row r="213" spans="1:18" customHeight="1" ht="58">
      <c r="A213" s="16"/>
      <c r="B213" s="18" t="s">
        <v>659</v>
      </c>
      <c r="C213" s="17" t="s">
        <v>552</v>
      </c>
      <c r="D213" s="17" t="s">
        <v>245</v>
      </c>
      <c r="E213" s="17" t="s">
        <v>660</v>
      </c>
      <c r="F213" s="19"/>
      <c r="G213" s="20">
        <v>1.0</v>
      </c>
      <c r="H213" s="21"/>
      <c r="I213" s="21">
        <v>125.0</v>
      </c>
      <c r="J213" s="22">
        <v>5.0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667</v>
      </c>
      <c r="P213" t="s">
        <v>666</v>
      </c>
      <c r="Q213" t="s">
        <v>666</v>
      </c>
    </row>
    <row r="214" spans="1:18" customHeight="1" ht="58">
      <c r="A214" s="16"/>
      <c r="B214" s="18" t="s">
        <v>659</v>
      </c>
      <c r="C214" s="17" t="s">
        <v>552</v>
      </c>
      <c r="D214" s="17" t="s">
        <v>261</v>
      </c>
      <c r="E214" s="17" t="s">
        <v>660</v>
      </c>
      <c r="F214" s="19"/>
      <c r="G214" s="20">
        <v>1.0</v>
      </c>
      <c r="H214" s="21"/>
      <c r="I214" s="21">
        <v>125.0</v>
      </c>
      <c r="J214" s="22">
        <v>106.0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669</v>
      </c>
      <c r="P214" t="s">
        <v>668</v>
      </c>
      <c r="Q214" t="s">
        <v>668</v>
      </c>
    </row>
    <row r="215" spans="1:18" customHeight="1" ht="58">
      <c r="A215" s="16"/>
      <c r="B215" s="18" t="s">
        <v>659</v>
      </c>
      <c r="C215" s="17" t="s">
        <v>552</v>
      </c>
      <c r="D215" s="17" t="s">
        <v>264</v>
      </c>
      <c r="E215" s="17" t="s">
        <v>660</v>
      </c>
      <c r="F215" s="19"/>
      <c r="G215" s="20">
        <v>1.0</v>
      </c>
      <c r="H215" s="21"/>
      <c r="I215" s="21">
        <v>125.0</v>
      </c>
      <c r="J215" s="22">
        <v>114.0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671</v>
      </c>
      <c r="P215" t="s">
        <v>670</v>
      </c>
      <c r="Q215" t="s">
        <v>670</v>
      </c>
    </row>
    <row r="216" spans="1:18" customHeight="1" ht="58">
      <c r="A216" s="16"/>
      <c r="B216" s="18" t="s">
        <v>659</v>
      </c>
      <c r="C216" s="17" t="s">
        <v>552</v>
      </c>
      <c r="D216" s="17" t="s">
        <v>673</v>
      </c>
      <c r="E216" s="17" t="s">
        <v>660</v>
      </c>
      <c r="F216" s="19"/>
      <c r="G216" s="20">
        <v>1.0</v>
      </c>
      <c r="H216" s="21"/>
      <c r="I216" s="21">
        <v>125.0</v>
      </c>
      <c r="J216" s="22">
        <v>95.0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674</v>
      </c>
      <c r="P216" t="s">
        <v>672</v>
      </c>
      <c r="Q216" t="s">
        <v>672</v>
      </c>
    </row>
    <row r="217" spans="1:18" customHeight="1" ht="58">
      <c r="A217" s="16"/>
      <c r="B217" s="18" t="s">
        <v>659</v>
      </c>
      <c r="C217" s="17" t="s">
        <v>552</v>
      </c>
      <c r="D217" s="17" t="s">
        <v>621</v>
      </c>
      <c r="E217" s="17" t="s">
        <v>660</v>
      </c>
      <c r="F217" s="19"/>
      <c r="G217" s="20">
        <v>1.0</v>
      </c>
      <c r="H217" s="21"/>
      <c r="I217" s="21">
        <v>125.0</v>
      </c>
      <c r="J217" s="22">
        <v>89.0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676</v>
      </c>
      <c r="P217" t="s">
        <v>675</v>
      </c>
      <c r="Q217" t="s">
        <v>675</v>
      </c>
    </row>
    <row r="218" spans="1:18" customHeight="1" ht="58">
      <c r="A218" s="16"/>
      <c r="B218" s="18" t="s">
        <v>678</v>
      </c>
      <c r="C218" s="17" t="s">
        <v>552</v>
      </c>
      <c r="D218" s="17" t="s">
        <v>245</v>
      </c>
      <c r="E218" s="17" t="s">
        <v>679</v>
      </c>
      <c r="F218" s="19"/>
      <c r="G218" s="20">
        <v>1.0</v>
      </c>
      <c r="H218" s="21"/>
      <c r="I218" s="21">
        <v>135.0</v>
      </c>
      <c r="J218" s="22">
        <v>60.0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680</v>
      </c>
      <c r="P218" t="s">
        <v>677</v>
      </c>
      <c r="Q218" t="s">
        <v>677</v>
      </c>
    </row>
    <row r="219" spans="1:18" customHeight="1" ht="58">
      <c r="A219" s="16"/>
      <c r="B219" s="18" t="s">
        <v>678</v>
      </c>
      <c r="C219" s="17" t="s">
        <v>552</v>
      </c>
      <c r="D219" s="17" t="s">
        <v>330</v>
      </c>
      <c r="E219" s="17" t="s">
        <v>679</v>
      </c>
      <c r="F219" s="19"/>
      <c r="G219" s="20">
        <v>1.0</v>
      </c>
      <c r="H219" s="21"/>
      <c r="I219" s="21">
        <v>135.0</v>
      </c>
      <c r="J219" s="22">
        <v>58.0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682</v>
      </c>
      <c r="P219" t="s">
        <v>681</v>
      </c>
      <c r="Q219" t="s">
        <v>681</v>
      </c>
    </row>
    <row r="220" spans="1:18" customHeight="1" ht="58">
      <c r="A220" s="16"/>
      <c r="B220" s="18" t="s">
        <v>678</v>
      </c>
      <c r="C220" s="17" t="s">
        <v>552</v>
      </c>
      <c r="D220" s="17" t="s">
        <v>684</v>
      </c>
      <c r="E220" s="17" t="s">
        <v>679</v>
      </c>
      <c r="F220" s="19"/>
      <c r="G220" s="20">
        <v>1.0</v>
      </c>
      <c r="H220" s="21"/>
      <c r="I220" s="21">
        <v>135.0</v>
      </c>
      <c r="J220" s="22">
        <v>2.0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685</v>
      </c>
      <c r="P220" t="s">
        <v>683</v>
      </c>
      <c r="Q220" t="s">
        <v>683</v>
      </c>
    </row>
    <row r="221" spans="1:18" customHeight="1" ht="58">
      <c r="A221" s="16"/>
      <c r="B221" s="18" t="s">
        <v>678</v>
      </c>
      <c r="C221" s="17" t="s">
        <v>552</v>
      </c>
      <c r="D221" s="17" t="s">
        <v>249</v>
      </c>
      <c r="E221" s="17" t="s">
        <v>679</v>
      </c>
      <c r="F221" s="19"/>
      <c r="G221" s="20">
        <v>1.0</v>
      </c>
      <c r="H221" s="21"/>
      <c r="I221" s="21">
        <v>135.0</v>
      </c>
      <c r="J221" s="22">
        <v>67.0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687</v>
      </c>
      <c r="P221" t="s">
        <v>686</v>
      </c>
      <c r="Q221" t="s">
        <v>686</v>
      </c>
    </row>
    <row r="222" spans="1:18" customHeight="1" ht="58">
      <c r="A222" s="16"/>
      <c r="B222" s="18" t="s">
        <v>689</v>
      </c>
      <c r="C222" s="17" t="s">
        <v>552</v>
      </c>
      <c r="D222" s="17" t="s">
        <v>245</v>
      </c>
      <c r="E222" s="17" t="s">
        <v>690</v>
      </c>
      <c r="F222" s="19"/>
      <c r="G222" s="20">
        <v>1.0</v>
      </c>
      <c r="H222" s="21"/>
      <c r="I222" s="21">
        <v>134.0</v>
      </c>
      <c r="J222" s="22">
        <v>37.0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691</v>
      </c>
      <c r="P222" t="s">
        <v>688</v>
      </c>
      <c r="Q222" t="s">
        <v>688</v>
      </c>
    </row>
    <row r="223" spans="1:18" customHeight="1" ht="58">
      <c r="A223" s="16"/>
      <c r="B223" s="18" t="s">
        <v>689</v>
      </c>
      <c r="C223" s="17" t="s">
        <v>552</v>
      </c>
      <c r="D223" s="17" t="s">
        <v>252</v>
      </c>
      <c r="E223" s="17" t="s">
        <v>690</v>
      </c>
      <c r="F223" s="19"/>
      <c r="G223" s="20">
        <v>1.0</v>
      </c>
      <c r="H223" s="21"/>
      <c r="I223" s="21">
        <v>134.0</v>
      </c>
      <c r="J223" s="22">
        <v>6.0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693</v>
      </c>
      <c r="P223" t="s">
        <v>692</v>
      </c>
      <c r="Q223" t="s">
        <v>692</v>
      </c>
    </row>
    <row r="224" spans="1:18" customHeight="1" ht="58">
      <c r="A224" s="16"/>
      <c r="B224" s="18" t="s">
        <v>689</v>
      </c>
      <c r="C224" s="17" t="s">
        <v>552</v>
      </c>
      <c r="D224" s="17" t="s">
        <v>264</v>
      </c>
      <c r="E224" s="17" t="s">
        <v>690</v>
      </c>
      <c r="F224" s="19"/>
      <c r="G224" s="20">
        <v>1.0</v>
      </c>
      <c r="H224" s="21"/>
      <c r="I224" s="21">
        <v>134.0</v>
      </c>
      <c r="J224" s="22">
        <v>124.0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695</v>
      </c>
      <c r="P224" t="s">
        <v>694</v>
      </c>
      <c r="Q224" t="s">
        <v>694</v>
      </c>
    </row>
    <row r="225" spans="1:18" customHeight="1" ht="58">
      <c r="A225" s="16"/>
      <c r="B225" s="18" t="s">
        <v>689</v>
      </c>
      <c r="C225" s="17" t="s">
        <v>552</v>
      </c>
      <c r="D225" s="17" t="s">
        <v>261</v>
      </c>
      <c r="E225" s="17" t="s">
        <v>690</v>
      </c>
      <c r="F225" s="19"/>
      <c r="G225" s="20">
        <v>1.0</v>
      </c>
      <c r="H225" s="21"/>
      <c r="I225" s="21">
        <v>134.0</v>
      </c>
      <c r="J225" s="22">
        <v>87.0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697</v>
      </c>
      <c r="P225" t="s">
        <v>696</v>
      </c>
      <c r="Q225" t="s">
        <v>696</v>
      </c>
    </row>
    <row r="226" spans="1:18" customHeight="1" ht="58">
      <c r="A226" s="16"/>
      <c r="B226" s="18" t="s">
        <v>699</v>
      </c>
      <c r="C226" s="17" t="s">
        <v>552</v>
      </c>
      <c r="D226" s="17" t="s">
        <v>700</v>
      </c>
      <c r="E226" s="17" t="s">
        <v>701</v>
      </c>
      <c r="F226" s="19"/>
      <c r="G226" s="20">
        <v>1.0</v>
      </c>
      <c r="H226" s="21"/>
      <c r="I226" s="21">
        <v>137.0</v>
      </c>
      <c r="J226" s="22">
        <v>81.0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702</v>
      </c>
      <c r="P226" t="s">
        <v>698</v>
      </c>
      <c r="Q226" t="s">
        <v>698</v>
      </c>
    </row>
    <row r="227" spans="1:18" customHeight="1" ht="58">
      <c r="A227" s="16"/>
      <c r="B227" s="18" t="s">
        <v>699</v>
      </c>
      <c r="C227" s="17" t="s">
        <v>552</v>
      </c>
      <c r="D227" s="17" t="s">
        <v>704</v>
      </c>
      <c r="E227" s="17" t="s">
        <v>701</v>
      </c>
      <c r="F227" s="19"/>
      <c r="G227" s="20">
        <v>1.0</v>
      </c>
      <c r="H227" s="21"/>
      <c r="I227" s="21">
        <v>137.0</v>
      </c>
      <c r="J227" s="22">
        <v>1.0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705</v>
      </c>
      <c r="P227" t="s">
        <v>703</v>
      </c>
      <c r="Q227" t="s">
        <v>703</v>
      </c>
    </row>
    <row r="228" spans="1:18" customHeight="1" ht="58">
      <c r="A228" s="16"/>
      <c r="B228" s="18" t="s">
        <v>699</v>
      </c>
      <c r="C228" s="17" t="s">
        <v>552</v>
      </c>
      <c r="D228" s="17" t="s">
        <v>179</v>
      </c>
      <c r="E228" s="17" t="s">
        <v>701</v>
      </c>
      <c r="F228" s="19"/>
      <c r="G228" s="20">
        <v>1.0</v>
      </c>
      <c r="H228" s="21"/>
      <c r="I228" s="21">
        <v>137.0</v>
      </c>
      <c r="J228" s="22">
        <v>4.0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707</v>
      </c>
      <c r="P228" t="s">
        <v>706</v>
      </c>
      <c r="Q228" t="s">
        <v>706</v>
      </c>
    </row>
    <row r="229" spans="1:18" customHeight="1" ht="58">
      <c r="A229" s="16"/>
      <c r="B229" s="18" t="s">
        <v>699</v>
      </c>
      <c r="C229" s="17" t="s">
        <v>552</v>
      </c>
      <c r="D229" s="17" t="s">
        <v>709</v>
      </c>
      <c r="E229" s="17" t="s">
        <v>701</v>
      </c>
      <c r="F229" s="19"/>
      <c r="G229" s="20">
        <v>1.0</v>
      </c>
      <c r="H229" s="21"/>
      <c r="I229" s="21">
        <v>137.0</v>
      </c>
      <c r="J229" s="22">
        <v>45.0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710</v>
      </c>
      <c r="P229" t="s">
        <v>708</v>
      </c>
      <c r="Q229" t="s">
        <v>708</v>
      </c>
    </row>
    <row r="230" spans="1:18" customHeight="1" ht="58">
      <c r="A230" s="16"/>
      <c r="B230" s="18" t="s">
        <v>699</v>
      </c>
      <c r="C230" s="17" t="s">
        <v>552</v>
      </c>
      <c r="D230" s="17" t="s">
        <v>712</v>
      </c>
      <c r="E230" s="17" t="s">
        <v>701</v>
      </c>
      <c r="F230" s="19"/>
      <c r="G230" s="20">
        <v>1.0</v>
      </c>
      <c r="H230" s="21"/>
      <c r="I230" s="21">
        <v>137.0</v>
      </c>
      <c r="J230" s="22">
        <v>75.0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713</v>
      </c>
      <c r="P230" t="s">
        <v>711</v>
      </c>
      <c r="Q230" t="s">
        <v>711</v>
      </c>
    </row>
    <row r="231" spans="1:18" customHeight="1" ht="58">
      <c r="A231" s="16"/>
      <c r="B231" s="18" t="s">
        <v>699</v>
      </c>
      <c r="C231" s="17" t="s">
        <v>552</v>
      </c>
      <c r="D231" s="17" t="s">
        <v>175</v>
      </c>
      <c r="E231" s="17" t="s">
        <v>701</v>
      </c>
      <c r="F231" s="19"/>
      <c r="G231" s="20">
        <v>1.0</v>
      </c>
      <c r="H231" s="21"/>
      <c r="I231" s="21">
        <v>137.0</v>
      </c>
      <c r="J231" s="22">
        <v>46.0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715</v>
      </c>
      <c r="P231" t="s">
        <v>714</v>
      </c>
      <c r="Q231" t="s">
        <v>714</v>
      </c>
    </row>
    <row r="232" spans="1:18" customHeight="1" ht="58">
      <c r="A232" s="16"/>
      <c r="B232" s="18" t="s">
        <v>717</v>
      </c>
      <c r="C232" s="17" t="s">
        <v>552</v>
      </c>
      <c r="D232" s="17" t="s">
        <v>718</v>
      </c>
      <c r="E232" s="17" t="s">
        <v>719</v>
      </c>
      <c r="F232" s="19"/>
      <c r="G232" s="20">
        <v>1.0</v>
      </c>
      <c r="H232" s="21"/>
      <c r="I232" s="21">
        <v>122.0</v>
      </c>
      <c r="J232" s="22">
        <v>70.0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720</v>
      </c>
      <c r="P232" t="s">
        <v>716</v>
      </c>
      <c r="Q232" t="s">
        <v>716</v>
      </c>
    </row>
    <row r="233" spans="1:18" customHeight="1" ht="58">
      <c r="A233" s="16"/>
      <c r="B233" s="18" t="s">
        <v>717</v>
      </c>
      <c r="C233" s="17" t="s">
        <v>552</v>
      </c>
      <c r="D233" s="17" t="s">
        <v>722</v>
      </c>
      <c r="E233" s="17" t="s">
        <v>719</v>
      </c>
      <c r="F233" s="19"/>
      <c r="G233" s="20">
        <v>1.0</v>
      </c>
      <c r="H233" s="21"/>
      <c r="I233" s="21">
        <v>122.0</v>
      </c>
      <c r="J233" s="22">
        <v>11.0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723</v>
      </c>
      <c r="P233" t="s">
        <v>721</v>
      </c>
      <c r="Q233" t="s">
        <v>721</v>
      </c>
    </row>
    <row r="234" spans="1:18" customHeight="1" ht="58">
      <c r="A234" s="16"/>
      <c r="B234" s="18" t="s">
        <v>717</v>
      </c>
      <c r="C234" s="17" t="s">
        <v>552</v>
      </c>
      <c r="D234" s="17" t="s">
        <v>725</v>
      </c>
      <c r="E234" s="17" t="s">
        <v>719</v>
      </c>
      <c r="F234" s="19"/>
      <c r="G234" s="20">
        <v>1.0</v>
      </c>
      <c r="H234" s="21"/>
      <c r="I234" s="21">
        <v>122.0</v>
      </c>
      <c r="J234" s="22">
        <v>70.0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726</v>
      </c>
      <c r="P234" t="s">
        <v>724</v>
      </c>
      <c r="Q234" t="s">
        <v>724</v>
      </c>
    </row>
    <row r="235" spans="1:18" customHeight="1" ht="58">
      <c r="A235" s="16"/>
      <c r="B235" s="18" t="s">
        <v>717</v>
      </c>
      <c r="C235" s="17" t="s">
        <v>552</v>
      </c>
      <c r="D235" s="17" t="s">
        <v>728</v>
      </c>
      <c r="E235" s="17" t="s">
        <v>719</v>
      </c>
      <c r="F235" s="19"/>
      <c r="G235" s="20">
        <v>1.0</v>
      </c>
      <c r="H235" s="21"/>
      <c r="I235" s="21">
        <v>122.0</v>
      </c>
      <c r="J235" s="22">
        <v>84.0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729</v>
      </c>
      <c r="P235" t="s">
        <v>727</v>
      </c>
      <c r="Q235" t="s">
        <v>727</v>
      </c>
    </row>
    <row r="236" spans="1:18" customHeight="1" ht="58">
      <c r="A236" s="16"/>
      <c r="B236" s="18" t="s">
        <v>717</v>
      </c>
      <c r="C236" s="17" t="s">
        <v>552</v>
      </c>
      <c r="D236" s="17" t="s">
        <v>731</v>
      </c>
      <c r="E236" s="17" t="s">
        <v>719</v>
      </c>
      <c r="F236" s="19"/>
      <c r="G236" s="20">
        <v>1.0</v>
      </c>
      <c r="H236" s="21"/>
      <c r="I236" s="21">
        <v>122.0</v>
      </c>
      <c r="J236" s="22">
        <v>101.0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732</v>
      </c>
      <c r="P236" t="s">
        <v>730</v>
      </c>
      <c r="Q236" t="s">
        <v>730</v>
      </c>
    </row>
    <row r="237" spans="1:18" customHeight="1" ht="58">
      <c r="A237" s="16"/>
      <c r="B237" s="18" t="s">
        <v>734</v>
      </c>
      <c r="C237" s="17" t="s">
        <v>552</v>
      </c>
      <c r="D237" s="17" t="s">
        <v>735</v>
      </c>
      <c r="E237" s="17" t="s">
        <v>736</v>
      </c>
      <c r="F237" s="19"/>
      <c r="G237" s="20">
        <v>1.0</v>
      </c>
      <c r="H237" s="21"/>
      <c r="I237" s="21">
        <v>255.0</v>
      </c>
      <c r="J237" s="22">
        <v>1.0</v>
      </c>
      <c r="K237" s="50"/>
      <c r="L237" s="21" t="str">
        <f>IF(K237&gt;0,K237*I237,"")</f>
      </c>
      <c r="M237" s="52"/>
      <c r="N237" t="str">
        <f>IF(K237&gt;0,COUNTIF($K$7:K237,"&gt;0"),"")</f>
      </c>
      <c r="P237" t="s">
        <v>733</v>
      </c>
      <c r="Q237" t="s">
        <v>733</v>
      </c>
    </row>
    <row r="238" spans="1:18" customHeight="1" ht="58">
      <c r="A238" s="16"/>
      <c r="B238" s="18" t="s">
        <v>738</v>
      </c>
      <c r="C238" s="17" t="s">
        <v>552</v>
      </c>
      <c r="D238" s="17" t="s">
        <v>739</v>
      </c>
      <c r="E238" s="17" t="s">
        <v>740</v>
      </c>
      <c r="F238" s="19"/>
      <c r="G238" s="20">
        <v>1.0</v>
      </c>
      <c r="H238" s="21"/>
      <c r="I238" s="21">
        <v>149.0</v>
      </c>
      <c r="J238" s="22">
        <v>336.0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741</v>
      </c>
      <c r="P238" t="s">
        <v>737</v>
      </c>
      <c r="Q238" t="s">
        <v>737</v>
      </c>
    </row>
    <row r="239" spans="1:18" customHeight="1" ht="58">
      <c r="A239" s="16"/>
      <c r="B239" s="18" t="s">
        <v>738</v>
      </c>
      <c r="C239" s="17" t="s">
        <v>552</v>
      </c>
      <c r="D239" s="17" t="s">
        <v>138</v>
      </c>
      <c r="E239" s="17" t="s">
        <v>740</v>
      </c>
      <c r="F239" s="19"/>
      <c r="G239" s="20">
        <v>1.0</v>
      </c>
      <c r="H239" s="21"/>
      <c r="I239" s="21">
        <v>149.0</v>
      </c>
      <c r="J239" s="22">
        <v>111.0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743</v>
      </c>
      <c r="P239" t="s">
        <v>742</v>
      </c>
      <c r="Q239" t="s">
        <v>742</v>
      </c>
    </row>
    <row r="240" spans="1:18" customHeight="1" ht="58">
      <c r="A240" s="16"/>
      <c r="B240" s="18" t="s">
        <v>738</v>
      </c>
      <c r="C240" s="17" t="s">
        <v>552</v>
      </c>
      <c r="D240" s="17" t="s">
        <v>653</v>
      </c>
      <c r="E240" s="17" t="s">
        <v>740</v>
      </c>
      <c r="F240" s="19"/>
      <c r="G240" s="20">
        <v>1.0</v>
      </c>
      <c r="H240" s="21"/>
      <c r="I240" s="21">
        <v>149.0</v>
      </c>
      <c r="J240" s="22">
        <v>350.0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745</v>
      </c>
      <c r="P240" t="s">
        <v>744</v>
      </c>
      <c r="Q240" t="s">
        <v>744</v>
      </c>
    </row>
    <row r="241" spans="1:18" customHeight="1" ht="58">
      <c r="A241" s="16"/>
      <c r="B241" s="18" t="s">
        <v>738</v>
      </c>
      <c r="C241" s="17" t="s">
        <v>552</v>
      </c>
      <c r="D241" s="17" t="s">
        <v>747</v>
      </c>
      <c r="E241" s="17" t="s">
        <v>740</v>
      </c>
      <c r="F241" s="19"/>
      <c r="G241" s="20">
        <v>1.0</v>
      </c>
      <c r="H241" s="21"/>
      <c r="I241" s="21">
        <v>149.0</v>
      </c>
      <c r="J241" s="22">
        <v>2.0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748</v>
      </c>
      <c r="P241" t="s">
        <v>746</v>
      </c>
      <c r="Q241" t="s">
        <v>746</v>
      </c>
    </row>
    <row r="242" spans="1:18" customHeight="1" ht="58">
      <c r="A242" s="16"/>
      <c r="B242" s="18" t="s">
        <v>738</v>
      </c>
      <c r="C242" s="17" t="s">
        <v>552</v>
      </c>
      <c r="D242" s="17" t="s">
        <v>750</v>
      </c>
      <c r="E242" s="17" t="s">
        <v>740</v>
      </c>
      <c r="F242" s="19"/>
      <c r="G242" s="20">
        <v>1.0</v>
      </c>
      <c r="H242" s="21"/>
      <c r="I242" s="21">
        <v>149.0</v>
      </c>
      <c r="J242" s="22">
        <v>703.0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751</v>
      </c>
      <c r="P242" t="s">
        <v>749</v>
      </c>
      <c r="Q242" t="s">
        <v>749</v>
      </c>
    </row>
    <row r="243" spans="1:18" customHeight="1" ht="58">
      <c r="A243" s="16"/>
      <c r="B243" s="18" t="s">
        <v>753</v>
      </c>
      <c r="C243" s="17" t="s">
        <v>552</v>
      </c>
      <c r="D243" s="17" t="s">
        <v>754</v>
      </c>
      <c r="E243" s="17" t="s">
        <v>755</v>
      </c>
      <c r="F243" s="19"/>
      <c r="G243" s="20">
        <v>1.0</v>
      </c>
      <c r="H243" s="21"/>
      <c r="I243" s="21">
        <v>142.0</v>
      </c>
      <c r="J243" s="22">
        <v>18.0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756</v>
      </c>
      <c r="P243" t="s">
        <v>752</v>
      </c>
      <c r="Q243" t="s">
        <v>752</v>
      </c>
    </row>
    <row r="244" spans="1:18" customHeight="1" ht="58">
      <c r="A244" s="16"/>
      <c r="B244" s="18" t="s">
        <v>753</v>
      </c>
      <c r="C244" s="17" t="s">
        <v>552</v>
      </c>
      <c r="D244" s="17" t="s">
        <v>758</v>
      </c>
      <c r="E244" s="17" t="s">
        <v>755</v>
      </c>
      <c r="F244" s="19"/>
      <c r="G244" s="20">
        <v>1.0</v>
      </c>
      <c r="H244" s="21"/>
      <c r="I244" s="21">
        <v>142.0</v>
      </c>
      <c r="J244" s="22">
        <v>10.0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759</v>
      </c>
      <c r="P244" t="s">
        <v>757</v>
      </c>
      <c r="Q244" t="s">
        <v>757</v>
      </c>
    </row>
    <row r="245" spans="1:18" customHeight="1" ht="58">
      <c r="A245" s="16"/>
      <c r="B245" s="18" t="s">
        <v>753</v>
      </c>
      <c r="C245" s="17" t="s">
        <v>552</v>
      </c>
      <c r="D245" s="17" t="s">
        <v>761</v>
      </c>
      <c r="E245" s="17" t="s">
        <v>755</v>
      </c>
      <c r="F245" s="19"/>
      <c r="G245" s="20">
        <v>1.0</v>
      </c>
      <c r="H245" s="21"/>
      <c r="I245" s="21">
        <v>142.0</v>
      </c>
      <c r="J245" s="22">
        <v>9.0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762</v>
      </c>
      <c r="P245" t="s">
        <v>760</v>
      </c>
      <c r="Q245" t="s">
        <v>760</v>
      </c>
    </row>
    <row r="246" spans="1:18" customHeight="1" ht="58">
      <c r="A246" s="16"/>
      <c r="B246" s="18" t="s">
        <v>753</v>
      </c>
      <c r="C246" s="17" t="s">
        <v>552</v>
      </c>
      <c r="D246" s="17" t="s">
        <v>764</v>
      </c>
      <c r="E246" s="17" t="s">
        <v>755</v>
      </c>
      <c r="F246" s="19"/>
      <c r="G246" s="20">
        <v>1.0</v>
      </c>
      <c r="H246" s="21"/>
      <c r="I246" s="21">
        <v>142.0</v>
      </c>
      <c r="J246" s="22">
        <v>29.0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765</v>
      </c>
      <c r="P246" t="s">
        <v>763</v>
      </c>
      <c r="Q246" t="s">
        <v>763</v>
      </c>
    </row>
    <row r="247" spans="1:18" customHeight="1" ht="58">
      <c r="A247" s="16"/>
      <c r="B247" s="18" t="s">
        <v>753</v>
      </c>
      <c r="C247" s="17" t="s">
        <v>552</v>
      </c>
      <c r="D247" s="17" t="s">
        <v>767</v>
      </c>
      <c r="E247" s="17" t="s">
        <v>755</v>
      </c>
      <c r="F247" s="19"/>
      <c r="G247" s="20">
        <v>1.0</v>
      </c>
      <c r="H247" s="21"/>
      <c r="I247" s="21">
        <v>142.0</v>
      </c>
      <c r="J247" s="22">
        <v>42.0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768</v>
      </c>
      <c r="P247" t="s">
        <v>766</v>
      </c>
      <c r="Q247" t="s">
        <v>766</v>
      </c>
    </row>
    <row r="248" spans="1:18" customHeight="1" ht="58">
      <c r="A248" s="16"/>
      <c r="B248" s="18" t="s">
        <v>753</v>
      </c>
      <c r="C248" s="17" t="s">
        <v>552</v>
      </c>
      <c r="D248" s="17" t="s">
        <v>770</v>
      </c>
      <c r="E248" s="17" t="s">
        <v>755</v>
      </c>
      <c r="F248" s="19"/>
      <c r="G248" s="20">
        <v>1.0</v>
      </c>
      <c r="H248" s="21"/>
      <c r="I248" s="21">
        <v>142.0</v>
      </c>
      <c r="J248" s="22">
        <v>28.0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771</v>
      </c>
      <c r="P248" t="s">
        <v>769</v>
      </c>
      <c r="Q248" t="s">
        <v>769</v>
      </c>
    </row>
    <row r="249" spans="1:18" customHeight="1" ht="58">
      <c r="A249" s="16"/>
      <c r="B249" s="18" t="s">
        <v>753</v>
      </c>
      <c r="C249" s="17" t="s">
        <v>552</v>
      </c>
      <c r="D249" s="17" t="s">
        <v>290</v>
      </c>
      <c r="E249" s="17" t="s">
        <v>755</v>
      </c>
      <c r="F249" s="19"/>
      <c r="G249" s="20">
        <v>1.0</v>
      </c>
      <c r="H249" s="21"/>
      <c r="I249" s="21">
        <v>142.0</v>
      </c>
      <c r="J249" s="22">
        <v>38.0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773</v>
      </c>
      <c r="P249" t="s">
        <v>772</v>
      </c>
      <c r="Q249" t="s">
        <v>772</v>
      </c>
    </row>
    <row r="250" spans="1:18" customHeight="1" ht="58">
      <c r="A250" s="16"/>
      <c r="B250" s="18" t="s">
        <v>753</v>
      </c>
      <c r="C250" s="17" t="s">
        <v>552</v>
      </c>
      <c r="D250" s="17" t="s">
        <v>775</v>
      </c>
      <c r="E250" s="17" t="s">
        <v>755</v>
      </c>
      <c r="F250" s="19"/>
      <c r="G250" s="20">
        <v>1.0</v>
      </c>
      <c r="H250" s="21"/>
      <c r="I250" s="21">
        <v>142.0</v>
      </c>
      <c r="J250" s="22">
        <v>79.0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776</v>
      </c>
      <c r="P250" t="s">
        <v>774</v>
      </c>
      <c r="Q250" t="s">
        <v>774</v>
      </c>
    </row>
    <row r="251" spans="1:18" customHeight="1" ht="58">
      <c r="A251" s="16"/>
      <c r="B251" s="18" t="s">
        <v>753</v>
      </c>
      <c r="C251" s="17" t="s">
        <v>552</v>
      </c>
      <c r="D251" s="17" t="s">
        <v>294</v>
      </c>
      <c r="E251" s="17" t="s">
        <v>755</v>
      </c>
      <c r="F251" s="19"/>
      <c r="G251" s="20">
        <v>1.0</v>
      </c>
      <c r="H251" s="21"/>
      <c r="I251" s="21">
        <v>142.0</v>
      </c>
      <c r="J251" s="22">
        <v>5.0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778</v>
      </c>
      <c r="P251" t="s">
        <v>777</v>
      </c>
      <c r="Q251" t="s">
        <v>777</v>
      </c>
    </row>
    <row r="252" spans="1:18" customHeight="1" ht="58">
      <c r="A252" s="16"/>
      <c r="B252" s="18" t="s">
        <v>780</v>
      </c>
      <c r="C252" s="17" t="s">
        <v>552</v>
      </c>
      <c r="D252" s="17" t="s">
        <v>252</v>
      </c>
      <c r="E252" s="17" t="s">
        <v>781</v>
      </c>
      <c r="F252" s="19"/>
      <c r="G252" s="20">
        <v>1.0</v>
      </c>
      <c r="H252" s="21"/>
      <c r="I252" s="21">
        <v>124.0</v>
      </c>
      <c r="J252" s="22">
        <v>34.0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782</v>
      </c>
      <c r="P252" t="s">
        <v>779</v>
      </c>
      <c r="Q252" t="s">
        <v>779</v>
      </c>
    </row>
    <row r="253" spans="1:18" customHeight="1" ht="58">
      <c r="A253" s="16"/>
      <c r="B253" s="18" t="s">
        <v>784</v>
      </c>
      <c r="C253" s="17" t="s">
        <v>552</v>
      </c>
      <c r="D253" s="17" t="s">
        <v>330</v>
      </c>
      <c r="E253" s="17" t="s">
        <v>785</v>
      </c>
      <c r="F253" s="19"/>
      <c r="G253" s="20">
        <v>1.0</v>
      </c>
      <c r="H253" s="21"/>
      <c r="I253" s="21">
        <v>143.0</v>
      </c>
      <c r="J253" s="22">
        <v>5.0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786</v>
      </c>
      <c r="P253" t="s">
        <v>783</v>
      </c>
      <c r="Q253" t="s">
        <v>783</v>
      </c>
    </row>
    <row r="254" spans="1:18" customHeight="1" ht="58">
      <c r="A254" s="16"/>
      <c r="B254" s="18" t="s">
        <v>784</v>
      </c>
      <c r="C254" s="17" t="s">
        <v>552</v>
      </c>
      <c r="D254" s="17" t="s">
        <v>261</v>
      </c>
      <c r="E254" s="17" t="s">
        <v>785</v>
      </c>
      <c r="F254" s="19"/>
      <c r="G254" s="20">
        <v>1.0</v>
      </c>
      <c r="H254" s="21"/>
      <c r="I254" s="21">
        <v>143.0</v>
      </c>
      <c r="J254" s="22">
        <v>31.0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788</v>
      </c>
      <c r="P254" t="s">
        <v>787</v>
      </c>
      <c r="Q254" t="s">
        <v>787</v>
      </c>
    </row>
    <row r="255" spans="1:18" customHeight="1" ht="58">
      <c r="A255" s="16"/>
      <c r="B255" s="18" t="s">
        <v>784</v>
      </c>
      <c r="C255" s="17" t="s">
        <v>552</v>
      </c>
      <c r="D255" s="17" t="s">
        <v>245</v>
      </c>
      <c r="E255" s="17" t="s">
        <v>785</v>
      </c>
      <c r="F255" s="19"/>
      <c r="G255" s="20">
        <v>1.0</v>
      </c>
      <c r="H255" s="21"/>
      <c r="I255" s="21">
        <v>143.0</v>
      </c>
      <c r="J255" s="22">
        <v>54.0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790</v>
      </c>
      <c r="P255" t="s">
        <v>789</v>
      </c>
      <c r="Q255" t="s">
        <v>789</v>
      </c>
    </row>
    <row r="256" spans="1:18" customHeight="1" ht="58">
      <c r="A256" s="16"/>
      <c r="B256" s="18" t="s">
        <v>792</v>
      </c>
      <c r="C256" s="17" t="s">
        <v>552</v>
      </c>
      <c r="D256" s="17" t="s">
        <v>264</v>
      </c>
      <c r="E256" s="17" t="s">
        <v>793</v>
      </c>
      <c r="F256" s="19"/>
      <c r="G256" s="20">
        <v>1.0</v>
      </c>
      <c r="H256" s="21"/>
      <c r="I256" s="21">
        <v>122.0</v>
      </c>
      <c r="J256" s="22">
        <v>11.0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794</v>
      </c>
      <c r="P256" t="s">
        <v>791</v>
      </c>
      <c r="Q256" t="s">
        <v>791</v>
      </c>
    </row>
    <row r="257" spans="1:18" customHeight="1" ht="58">
      <c r="A257" s="16"/>
      <c r="B257" s="18" t="s">
        <v>792</v>
      </c>
      <c r="C257" s="17" t="s">
        <v>552</v>
      </c>
      <c r="D257" s="17" t="s">
        <v>621</v>
      </c>
      <c r="E257" s="17" t="s">
        <v>793</v>
      </c>
      <c r="F257" s="19"/>
      <c r="G257" s="20">
        <v>1.0</v>
      </c>
      <c r="H257" s="21"/>
      <c r="I257" s="21">
        <v>122.0</v>
      </c>
      <c r="J257" s="22">
        <v>31.0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796</v>
      </c>
      <c r="P257" t="s">
        <v>795</v>
      </c>
      <c r="Q257" t="s">
        <v>795</v>
      </c>
    </row>
    <row r="258" spans="1:18" customHeight="1" ht="58">
      <c r="A258" s="16"/>
      <c r="B258" s="18" t="s">
        <v>798</v>
      </c>
      <c r="C258" s="17" t="s">
        <v>552</v>
      </c>
      <c r="D258" s="17" t="s">
        <v>264</v>
      </c>
      <c r="E258" s="17" t="s">
        <v>799</v>
      </c>
      <c r="F258" s="19"/>
      <c r="G258" s="20">
        <v>1.0</v>
      </c>
      <c r="H258" s="21"/>
      <c r="I258" s="21">
        <v>139.0</v>
      </c>
      <c r="J258" s="22">
        <v>58.0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800</v>
      </c>
      <c r="P258" t="s">
        <v>797</v>
      </c>
      <c r="Q258" t="s">
        <v>797</v>
      </c>
    </row>
    <row r="259" spans="1:18" customHeight="1" ht="58">
      <c r="A259" s="16"/>
      <c r="B259" s="18" t="s">
        <v>798</v>
      </c>
      <c r="C259" s="17" t="s">
        <v>552</v>
      </c>
      <c r="D259" s="17" t="s">
        <v>802</v>
      </c>
      <c r="E259" s="17" t="s">
        <v>799</v>
      </c>
      <c r="F259" s="19"/>
      <c r="G259" s="20">
        <v>1.0</v>
      </c>
      <c r="H259" s="21"/>
      <c r="I259" s="21">
        <v>139.0</v>
      </c>
      <c r="J259" s="22">
        <v>40.0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803</v>
      </c>
      <c r="P259" t="s">
        <v>801</v>
      </c>
      <c r="Q259" t="s">
        <v>801</v>
      </c>
    </row>
    <row r="260" spans="1:18" customHeight="1" ht="58">
      <c r="A260" s="16"/>
      <c r="B260" s="18" t="s">
        <v>798</v>
      </c>
      <c r="C260" s="17" t="s">
        <v>552</v>
      </c>
      <c r="D260" s="17" t="s">
        <v>252</v>
      </c>
      <c r="E260" s="17" t="s">
        <v>799</v>
      </c>
      <c r="F260" s="19"/>
      <c r="G260" s="20">
        <v>1.0</v>
      </c>
      <c r="H260" s="21"/>
      <c r="I260" s="21">
        <v>139.0</v>
      </c>
      <c r="J260" s="22">
        <v>4.0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805</v>
      </c>
      <c r="P260" t="s">
        <v>804</v>
      </c>
      <c r="Q260" t="s">
        <v>804</v>
      </c>
    </row>
    <row r="261" spans="1:18" customHeight="1" ht="58">
      <c r="A261" s="16"/>
      <c r="B261" s="18" t="s">
        <v>798</v>
      </c>
      <c r="C261" s="17" t="s">
        <v>552</v>
      </c>
      <c r="D261" s="17" t="s">
        <v>245</v>
      </c>
      <c r="E261" s="17" t="s">
        <v>799</v>
      </c>
      <c r="F261" s="19"/>
      <c r="G261" s="20">
        <v>1.0</v>
      </c>
      <c r="H261" s="21"/>
      <c r="I261" s="21">
        <v>139.0</v>
      </c>
      <c r="J261" s="22">
        <v>31.0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807</v>
      </c>
      <c r="P261" t="s">
        <v>806</v>
      </c>
      <c r="Q261" t="s">
        <v>806</v>
      </c>
    </row>
    <row r="262" spans="1:18" customHeight="1" ht="58">
      <c r="A262" s="16"/>
      <c r="B262" s="18" t="s">
        <v>798</v>
      </c>
      <c r="C262" s="17" t="s">
        <v>552</v>
      </c>
      <c r="D262" s="17" t="s">
        <v>684</v>
      </c>
      <c r="E262" s="17" t="s">
        <v>799</v>
      </c>
      <c r="F262" s="19"/>
      <c r="G262" s="20">
        <v>1.0</v>
      </c>
      <c r="H262" s="21"/>
      <c r="I262" s="21">
        <v>139.0</v>
      </c>
      <c r="J262" s="22">
        <v>2.0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809</v>
      </c>
      <c r="P262" t="s">
        <v>808</v>
      </c>
      <c r="Q262" t="s">
        <v>808</v>
      </c>
    </row>
    <row r="263" spans="1:18" customHeight="1" ht="58">
      <c r="A263" s="16"/>
      <c r="B263" s="18" t="s">
        <v>798</v>
      </c>
      <c r="C263" s="17" t="s">
        <v>552</v>
      </c>
      <c r="D263" s="17" t="s">
        <v>249</v>
      </c>
      <c r="E263" s="17" t="s">
        <v>799</v>
      </c>
      <c r="F263" s="19"/>
      <c r="G263" s="20">
        <v>1.0</v>
      </c>
      <c r="H263" s="21"/>
      <c r="I263" s="21">
        <v>139.0</v>
      </c>
      <c r="J263" s="22">
        <v>27.0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811</v>
      </c>
      <c r="P263" t="s">
        <v>810</v>
      </c>
      <c r="Q263" t="s">
        <v>810</v>
      </c>
    </row>
    <row r="264" spans="1:18" customHeight="1" ht="58">
      <c r="A264" s="16"/>
      <c r="B264" s="18" t="s">
        <v>798</v>
      </c>
      <c r="C264" s="17" t="s">
        <v>552</v>
      </c>
      <c r="D264" s="17" t="s">
        <v>330</v>
      </c>
      <c r="E264" s="17" t="s">
        <v>799</v>
      </c>
      <c r="F264" s="19"/>
      <c r="G264" s="20">
        <v>1.0</v>
      </c>
      <c r="H264" s="21"/>
      <c r="I264" s="21">
        <v>139.0</v>
      </c>
      <c r="J264" s="22">
        <v>15.0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813</v>
      </c>
      <c r="P264" t="s">
        <v>812</v>
      </c>
      <c r="Q264" t="s">
        <v>812</v>
      </c>
    </row>
    <row r="265" spans="1:18" customHeight="1" ht="58">
      <c r="A265" s="16"/>
      <c r="B265" s="18" t="s">
        <v>815</v>
      </c>
      <c r="C265" s="17" t="s">
        <v>552</v>
      </c>
      <c r="D265" s="17" t="s">
        <v>249</v>
      </c>
      <c r="E265" s="17" t="s">
        <v>816</v>
      </c>
      <c r="F265" s="19"/>
      <c r="G265" s="20">
        <v>1.0</v>
      </c>
      <c r="H265" s="21"/>
      <c r="I265" s="21">
        <v>144.0</v>
      </c>
      <c r="J265" s="22">
        <v>85.0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817</v>
      </c>
      <c r="P265" t="s">
        <v>814</v>
      </c>
      <c r="Q265" t="s">
        <v>814</v>
      </c>
    </row>
    <row r="266" spans="1:18" customHeight="1" ht="58">
      <c r="A266" s="16"/>
      <c r="B266" s="18" t="s">
        <v>815</v>
      </c>
      <c r="C266" s="17" t="s">
        <v>552</v>
      </c>
      <c r="D266" s="17" t="s">
        <v>264</v>
      </c>
      <c r="E266" s="17" t="s">
        <v>816</v>
      </c>
      <c r="F266" s="19"/>
      <c r="G266" s="20">
        <v>1.0</v>
      </c>
      <c r="H266" s="21"/>
      <c r="I266" s="21">
        <v>144.0</v>
      </c>
      <c r="J266" s="22">
        <v>37.0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819</v>
      </c>
      <c r="P266" t="s">
        <v>818</v>
      </c>
      <c r="Q266" t="s">
        <v>818</v>
      </c>
    </row>
    <row r="267" spans="1:18" customHeight="1" ht="58">
      <c r="A267" s="16"/>
      <c r="B267" s="18" t="s">
        <v>815</v>
      </c>
      <c r="C267" s="17" t="s">
        <v>552</v>
      </c>
      <c r="D267" s="17" t="s">
        <v>261</v>
      </c>
      <c r="E267" s="17" t="s">
        <v>816</v>
      </c>
      <c r="F267" s="19"/>
      <c r="G267" s="20">
        <v>1.0</v>
      </c>
      <c r="H267" s="21"/>
      <c r="I267" s="21">
        <v>144.0</v>
      </c>
      <c r="J267" s="22">
        <v>63.0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821</v>
      </c>
      <c r="P267" t="s">
        <v>820</v>
      </c>
      <c r="Q267" t="s">
        <v>820</v>
      </c>
    </row>
    <row r="268" spans="1:18" customHeight="1" ht="58">
      <c r="A268" s="16"/>
      <c r="B268" s="18" t="s">
        <v>815</v>
      </c>
      <c r="C268" s="17" t="s">
        <v>552</v>
      </c>
      <c r="D268" s="17" t="s">
        <v>823</v>
      </c>
      <c r="E268" s="17" t="s">
        <v>816</v>
      </c>
      <c r="F268" s="19"/>
      <c r="G268" s="20">
        <v>1.0</v>
      </c>
      <c r="H268" s="21"/>
      <c r="I268" s="21">
        <v>144.0</v>
      </c>
      <c r="J268" s="22">
        <v>121.0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824</v>
      </c>
      <c r="P268" t="s">
        <v>822</v>
      </c>
      <c r="Q268" t="s">
        <v>822</v>
      </c>
    </row>
    <row r="269" spans="1:18" customHeight="1" ht="58">
      <c r="A269" s="16"/>
      <c r="B269" s="18" t="s">
        <v>815</v>
      </c>
      <c r="C269" s="17" t="s">
        <v>552</v>
      </c>
      <c r="D269" s="17" t="s">
        <v>330</v>
      </c>
      <c r="E269" s="17" t="s">
        <v>816</v>
      </c>
      <c r="F269" s="19"/>
      <c r="G269" s="20">
        <v>1.0</v>
      </c>
      <c r="H269" s="21"/>
      <c r="I269" s="21">
        <v>144.0</v>
      </c>
      <c r="J269" s="22">
        <v>92.0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826</v>
      </c>
      <c r="P269" t="s">
        <v>825</v>
      </c>
      <c r="Q269" t="s">
        <v>825</v>
      </c>
    </row>
    <row r="270" spans="1:18" customHeight="1" ht="58">
      <c r="A270" s="16"/>
      <c r="B270" s="18" t="s">
        <v>815</v>
      </c>
      <c r="C270" s="17" t="s">
        <v>552</v>
      </c>
      <c r="D270" s="17" t="s">
        <v>252</v>
      </c>
      <c r="E270" s="17" t="s">
        <v>816</v>
      </c>
      <c r="F270" s="19"/>
      <c r="G270" s="20">
        <v>1.0</v>
      </c>
      <c r="H270" s="21"/>
      <c r="I270" s="21">
        <v>144.0</v>
      </c>
      <c r="J270" s="22">
        <v>1.0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828</v>
      </c>
      <c r="P270" t="s">
        <v>827</v>
      </c>
      <c r="Q270" t="s">
        <v>827</v>
      </c>
    </row>
    <row r="271" spans="1:18" customHeight="1" ht="58">
      <c r="A271" s="16"/>
      <c r="B271" s="18" t="s">
        <v>830</v>
      </c>
      <c r="C271" s="17" t="s">
        <v>552</v>
      </c>
      <c r="D271" s="17" t="s">
        <v>831</v>
      </c>
      <c r="E271" s="17" t="s">
        <v>832</v>
      </c>
      <c r="F271" s="19"/>
      <c r="G271" s="20">
        <v>1.0</v>
      </c>
      <c r="H271" s="21"/>
      <c r="I271" s="21">
        <v>176.0</v>
      </c>
      <c r="J271" s="22">
        <v>5.0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833</v>
      </c>
      <c r="P271" t="s">
        <v>829</v>
      </c>
      <c r="Q271" t="s">
        <v>829</v>
      </c>
    </row>
    <row r="272" spans="1:18" customHeight="1" ht="58">
      <c r="A272" s="16"/>
      <c r="B272" s="18" t="s">
        <v>835</v>
      </c>
      <c r="C272" s="17" t="s">
        <v>552</v>
      </c>
      <c r="D272" s="17" t="s">
        <v>823</v>
      </c>
      <c r="E272" s="17" t="s">
        <v>836</v>
      </c>
      <c r="F272" s="19"/>
      <c r="G272" s="20">
        <v>1.0</v>
      </c>
      <c r="H272" s="21"/>
      <c r="I272" s="21">
        <v>126.0</v>
      </c>
      <c r="J272" s="22">
        <v>5.0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837</v>
      </c>
      <c r="P272" t="s">
        <v>834</v>
      </c>
      <c r="Q272" t="s">
        <v>834</v>
      </c>
    </row>
    <row r="273" spans="1:18" customHeight="1" ht="58">
      <c r="A273" s="16"/>
      <c r="B273" s="18" t="s">
        <v>835</v>
      </c>
      <c r="C273" s="17" t="s">
        <v>552</v>
      </c>
      <c r="D273" s="17" t="s">
        <v>621</v>
      </c>
      <c r="E273" s="17" t="s">
        <v>836</v>
      </c>
      <c r="F273" s="19"/>
      <c r="G273" s="20">
        <v>1.0</v>
      </c>
      <c r="H273" s="21"/>
      <c r="I273" s="21">
        <v>126.0</v>
      </c>
      <c r="J273" s="22">
        <v>102.0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839</v>
      </c>
      <c r="P273" t="s">
        <v>838</v>
      </c>
      <c r="Q273" t="s">
        <v>838</v>
      </c>
    </row>
    <row r="274" spans="1:18" customHeight="1" ht="58">
      <c r="A274" s="16"/>
      <c r="B274" s="18" t="s">
        <v>835</v>
      </c>
      <c r="C274" s="17" t="s">
        <v>552</v>
      </c>
      <c r="D274" s="17" t="s">
        <v>673</v>
      </c>
      <c r="E274" s="17" t="s">
        <v>836</v>
      </c>
      <c r="F274" s="19"/>
      <c r="G274" s="20">
        <v>1.0</v>
      </c>
      <c r="H274" s="21"/>
      <c r="I274" s="21">
        <v>126.0</v>
      </c>
      <c r="J274" s="22">
        <v>45.0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841</v>
      </c>
      <c r="P274" t="s">
        <v>840</v>
      </c>
      <c r="Q274" t="s">
        <v>840</v>
      </c>
    </row>
    <row r="275" spans="1:18" customHeight="1" ht="58">
      <c r="A275" s="16"/>
      <c r="B275" s="18" t="s">
        <v>843</v>
      </c>
      <c r="C275" s="17" t="s">
        <v>552</v>
      </c>
      <c r="D275" s="17" t="s">
        <v>344</v>
      </c>
      <c r="E275" s="17" t="s">
        <v>844</v>
      </c>
      <c r="F275" s="19"/>
      <c r="G275" s="20">
        <v>1.0</v>
      </c>
      <c r="H275" s="21"/>
      <c r="I275" s="21">
        <v>130.0</v>
      </c>
      <c r="J275" s="22">
        <v>59.0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845</v>
      </c>
      <c r="P275" t="s">
        <v>842</v>
      </c>
      <c r="Q275" t="s">
        <v>842</v>
      </c>
    </row>
    <row r="276" spans="1:18" customHeight="1" ht="58">
      <c r="A276" s="16"/>
      <c r="B276" s="18" t="s">
        <v>843</v>
      </c>
      <c r="C276" s="17" t="s">
        <v>552</v>
      </c>
      <c r="D276" s="17" t="s">
        <v>847</v>
      </c>
      <c r="E276" s="17" t="s">
        <v>844</v>
      </c>
      <c r="F276" s="19"/>
      <c r="G276" s="20">
        <v>1.0</v>
      </c>
      <c r="H276" s="21"/>
      <c r="I276" s="21">
        <v>130.0</v>
      </c>
      <c r="J276" s="22">
        <v>2.0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848</v>
      </c>
      <c r="P276" t="s">
        <v>846</v>
      </c>
      <c r="Q276" t="s">
        <v>846</v>
      </c>
    </row>
    <row r="277" spans="1:18" customHeight="1" ht="58">
      <c r="A277" s="16"/>
      <c r="B277" s="18" t="s">
        <v>850</v>
      </c>
      <c r="C277" s="17" t="s">
        <v>552</v>
      </c>
      <c r="D277" s="17" t="s">
        <v>330</v>
      </c>
      <c r="E277" s="17" t="s">
        <v>851</v>
      </c>
      <c r="F277" s="19"/>
      <c r="G277" s="20">
        <v>1.0</v>
      </c>
      <c r="H277" s="21"/>
      <c r="I277" s="21">
        <v>131.0</v>
      </c>
      <c r="J277" s="22">
        <v>10.0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852</v>
      </c>
      <c r="P277" t="s">
        <v>849</v>
      </c>
      <c r="Q277" t="s">
        <v>849</v>
      </c>
    </row>
    <row r="278" spans="1:18" customHeight="1" ht="58">
      <c r="A278" s="16"/>
      <c r="B278" s="18" t="s">
        <v>850</v>
      </c>
      <c r="C278" s="17" t="s">
        <v>552</v>
      </c>
      <c r="D278" s="17" t="s">
        <v>261</v>
      </c>
      <c r="E278" s="17" t="s">
        <v>851</v>
      </c>
      <c r="F278" s="19"/>
      <c r="G278" s="20">
        <v>1.0</v>
      </c>
      <c r="H278" s="21"/>
      <c r="I278" s="21">
        <v>131.0</v>
      </c>
      <c r="J278" s="22">
        <v>2.0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854</v>
      </c>
      <c r="P278" t="s">
        <v>853</v>
      </c>
      <c r="Q278" t="s">
        <v>853</v>
      </c>
    </row>
    <row r="279" spans="1:18" customHeight="1" ht="58">
      <c r="A279" s="16"/>
      <c r="B279" s="18" t="s">
        <v>850</v>
      </c>
      <c r="C279" s="17" t="s">
        <v>552</v>
      </c>
      <c r="D279" s="17" t="s">
        <v>856</v>
      </c>
      <c r="E279" s="17" t="s">
        <v>851</v>
      </c>
      <c r="F279" s="19"/>
      <c r="G279" s="20">
        <v>1.0</v>
      </c>
      <c r="H279" s="21"/>
      <c r="I279" s="21">
        <v>131.0</v>
      </c>
      <c r="J279" s="22">
        <v>26.0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857</v>
      </c>
      <c r="P279" t="s">
        <v>855</v>
      </c>
      <c r="Q279" t="s">
        <v>855</v>
      </c>
    </row>
    <row r="280" spans="1:18" customHeight="1" ht="58">
      <c r="A280" s="16"/>
      <c r="B280" s="18" t="s">
        <v>850</v>
      </c>
      <c r="C280" s="17" t="s">
        <v>552</v>
      </c>
      <c r="D280" s="17" t="s">
        <v>634</v>
      </c>
      <c r="E280" s="17" t="s">
        <v>851</v>
      </c>
      <c r="F280" s="19"/>
      <c r="G280" s="20">
        <v>1.0</v>
      </c>
      <c r="H280" s="21"/>
      <c r="I280" s="21">
        <v>131.0</v>
      </c>
      <c r="J280" s="22">
        <v>96.0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859</v>
      </c>
      <c r="P280" t="s">
        <v>858</v>
      </c>
      <c r="Q280" t="s">
        <v>858</v>
      </c>
    </row>
    <row r="281" spans="1:18" customHeight="1" ht="58">
      <c r="A281" s="16"/>
      <c r="B281" s="18" t="s">
        <v>850</v>
      </c>
      <c r="C281" s="17" t="s">
        <v>552</v>
      </c>
      <c r="D281" s="17" t="s">
        <v>823</v>
      </c>
      <c r="E281" s="17" t="s">
        <v>851</v>
      </c>
      <c r="F281" s="19"/>
      <c r="G281" s="20">
        <v>1.0</v>
      </c>
      <c r="H281" s="21"/>
      <c r="I281" s="21">
        <v>131.0</v>
      </c>
      <c r="J281" s="22">
        <v>31.0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861</v>
      </c>
      <c r="P281" t="s">
        <v>860</v>
      </c>
      <c r="Q281" t="s">
        <v>860</v>
      </c>
    </row>
    <row r="282" spans="1:18" customHeight="1" ht="58">
      <c r="A282" s="16"/>
      <c r="B282" s="18" t="s">
        <v>850</v>
      </c>
      <c r="C282" s="17" t="s">
        <v>552</v>
      </c>
      <c r="D282" s="17" t="s">
        <v>252</v>
      </c>
      <c r="E282" s="17" t="s">
        <v>851</v>
      </c>
      <c r="F282" s="19"/>
      <c r="G282" s="20">
        <v>1.0</v>
      </c>
      <c r="H282" s="21"/>
      <c r="I282" s="21">
        <v>131.0</v>
      </c>
      <c r="J282" s="22">
        <v>1.0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863</v>
      </c>
      <c r="P282" t="s">
        <v>862</v>
      </c>
      <c r="Q282" t="s">
        <v>862</v>
      </c>
    </row>
    <row r="283" spans="1:18" customHeight="1" ht="58">
      <c r="A283" s="16"/>
      <c r="B283" s="18" t="s">
        <v>865</v>
      </c>
      <c r="C283" s="17" t="s">
        <v>552</v>
      </c>
      <c r="D283" s="17" t="s">
        <v>252</v>
      </c>
      <c r="E283" s="17" t="s">
        <v>866</v>
      </c>
      <c r="F283" s="19"/>
      <c r="G283" s="20">
        <v>1.0</v>
      </c>
      <c r="H283" s="21"/>
      <c r="I283" s="21">
        <v>136.0</v>
      </c>
      <c r="J283" s="22">
        <v>35.0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867</v>
      </c>
      <c r="P283" t="s">
        <v>864</v>
      </c>
      <c r="Q283" t="s">
        <v>864</v>
      </c>
    </row>
    <row r="284" spans="1:18" customHeight="1" ht="58">
      <c r="A284" s="16"/>
      <c r="B284" s="18" t="s">
        <v>865</v>
      </c>
      <c r="C284" s="17" t="s">
        <v>552</v>
      </c>
      <c r="D284" s="17" t="s">
        <v>264</v>
      </c>
      <c r="E284" s="17" t="s">
        <v>866</v>
      </c>
      <c r="F284" s="19"/>
      <c r="G284" s="20">
        <v>1.0</v>
      </c>
      <c r="H284" s="21"/>
      <c r="I284" s="21">
        <v>136.0</v>
      </c>
      <c r="J284" s="22">
        <v>80.0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869</v>
      </c>
      <c r="P284" t="s">
        <v>868</v>
      </c>
      <c r="Q284" t="s">
        <v>868</v>
      </c>
    </row>
    <row r="285" spans="1:18" customHeight="1" ht="58">
      <c r="A285" s="16"/>
      <c r="B285" s="18" t="s">
        <v>871</v>
      </c>
      <c r="C285" s="17" t="s">
        <v>552</v>
      </c>
      <c r="D285" s="17" t="s">
        <v>330</v>
      </c>
      <c r="E285" s="17" t="s">
        <v>872</v>
      </c>
      <c r="F285" s="19"/>
      <c r="G285" s="20">
        <v>1.0</v>
      </c>
      <c r="H285" s="21"/>
      <c r="I285" s="21">
        <v>149.0</v>
      </c>
      <c r="J285" s="22">
        <v>54.0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873</v>
      </c>
      <c r="P285" t="s">
        <v>870</v>
      </c>
      <c r="Q285" t="s">
        <v>870</v>
      </c>
    </row>
    <row r="286" spans="1:18" customHeight="1" ht="58">
      <c r="A286" s="16"/>
      <c r="B286" s="18" t="s">
        <v>871</v>
      </c>
      <c r="C286" s="17" t="s">
        <v>552</v>
      </c>
      <c r="D286" s="17" t="s">
        <v>252</v>
      </c>
      <c r="E286" s="17" t="s">
        <v>872</v>
      </c>
      <c r="F286" s="19"/>
      <c r="G286" s="20">
        <v>1.0</v>
      </c>
      <c r="H286" s="21"/>
      <c r="I286" s="21">
        <v>149.0</v>
      </c>
      <c r="J286" s="22">
        <v>9.0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875</v>
      </c>
      <c r="P286" t="s">
        <v>874</v>
      </c>
      <c r="Q286" t="s">
        <v>874</v>
      </c>
    </row>
    <row r="287" spans="1:18" customHeight="1" ht="58">
      <c r="A287" s="16"/>
      <c r="B287" s="18" t="s">
        <v>871</v>
      </c>
      <c r="C287" s="17" t="s">
        <v>552</v>
      </c>
      <c r="D287" s="17" t="s">
        <v>264</v>
      </c>
      <c r="E287" s="17" t="s">
        <v>872</v>
      </c>
      <c r="F287" s="19"/>
      <c r="G287" s="20">
        <v>1.0</v>
      </c>
      <c r="H287" s="21"/>
      <c r="I287" s="21">
        <v>149.0</v>
      </c>
      <c r="J287" s="22">
        <v>42.0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877</v>
      </c>
      <c r="P287" t="s">
        <v>876</v>
      </c>
      <c r="Q287" t="s">
        <v>876</v>
      </c>
    </row>
    <row r="288" spans="1:18" customHeight="1" ht="58">
      <c r="A288" s="16"/>
      <c r="B288" s="18" t="s">
        <v>871</v>
      </c>
      <c r="C288" s="17" t="s">
        <v>552</v>
      </c>
      <c r="D288" s="17" t="s">
        <v>879</v>
      </c>
      <c r="E288" s="17" t="s">
        <v>872</v>
      </c>
      <c r="F288" s="19"/>
      <c r="G288" s="20">
        <v>1.0</v>
      </c>
      <c r="H288" s="21"/>
      <c r="I288" s="21">
        <v>149.0</v>
      </c>
      <c r="J288" s="22">
        <v>97.0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880</v>
      </c>
      <c r="P288" t="s">
        <v>878</v>
      </c>
      <c r="Q288" t="s">
        <v>878</v>
      </c>
    </row>
    <row r="289" spans="1:18" customHeight="1" ht="58">
      <c r="A289" s="16"/>
      <c r="B289" s="18" t="s">
        <v>882</v>
      </c>
      <c r="C289" s="17" t="s">
        <v>552</v>
      </c>
      <c r="D289" s="17" t="s">
        <v>883</v>
      </c>
      <c r="E289" s="17" t="s">
        <v>884</v>
      </c>
      <c r="F289" s="19"/>
      <c r="G289" s="20">
        <v>1.0</v>
      </c>
      <c r="H289" s="21"/>
      <c r="I289" s="21">
        <v>633.0</v>
      </c>
      <c r="J289" s="22">
        <v>20.0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885</v>
      </c>
      <c r="P289" t="s">
        <v>881</v>
      </c>
      <c r="Q289" t="s">
        <v>881</v>
      </c>
    </row>
    <row r="290" spans="1:18" customHeight="1" ht="58">
      <c r="A290" s="16"/>
      <c r="B290" s="18" t="s">
        <v>882</v>
      </c>
      <c r="C290" s="17" t="s">
        <v>552</v>
      </c>
      <c r="D290" s="17" t="s">
        <v>553</v>
      </c>
      <c r="E290" s="17" t="s">
        <v>884</v>
      </c>
      <c r="F290" s="19"/>
      <c r="G290" s="20">
        <v>1.0</v>
      </c>
      <c r="H290" s="21"/>
      <c r="I290" s="21">
        <v>633.0</v>
      </c>
      <c r="J290" s="22">
        <v>1.0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887</v>
      </c>
      <c r="P290" t="s">
        <v>886</v>
      </c>
      <c r="Q290" t="s">
        <v>886</v>
      </c>
    </row>
    <row r="291" spans="1:18" customHeight="1" ht="58">
      <c r="A291" s="16"/>
      <c r="B291" s="18" t="s">
        <v>882</v>
      </c>
      <c r="C291" s="17" t="s">
        <v>552</v>
      </c>
      <c r="D291" s="17" t="s">
        <v>252</v>
      </c>
      <c r="E291" s="17" t="s">
        <v>884</v>
      </c>
      <c r="F291" s="19"/>
      <c r="G291" s="20">
        <v>1.0</v>
      </c>
      <c r="H291" s="21"/>
      <c r="I291" s="21">
        <v>633.0</v>
      </c>
      <c r="J291" s="22">
        <v>3.0</v>
      </c>
      <c r="K291" s="50"/>
      <c r="L291" s="21" t="str">
        <f>IF(K291&gt;0,K291*I291,"")</f>
      </c>
      <c r="M291" s="52"/>
      <c r="N291" t="str">
        <f>IF(K291&gt;0,COUNTIF($K$7:K291,"&gt;0"),"")</f>
      </c>
      <c r="P291" t="s">
        <v>888</v>
      </c>
      <c r="Q291" t="s">
        <v>888</v>
      </c>
    </row>
    <row r="292" spans="1:18" customHeight="1" ht="58">
      <c r="A292" s="16"/>
      <c r="B292" s="18" t="s">
        <v>890</v>
      </c>
      <c r="C292" s="17" t="s">
        <v>552</v>
      </c>
      <c r="D292" s="17" t="s">
        <v>883</v>
      </c>
      <c r="E292" s="17" t="s">
        <v>891</v>
      </c>
      <c r="F292" s="19"/>
      <c r="G292" s="20">
        <v>1.0</v>
      </c>
      <c r="H292" s="21"/>
      <c r="I292" s="21">
        <v>522.0</v>
      </c>
      <c r="J292" s="22">
        <v>6.0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892</v>
      </c>
      <c r="P292" t="s">
        <v>889</v>
      </c>
      <c r="Q292" t="s">
        <v>889</v>
      </c>
    </row>
    <row r="293" spans="1:18" customHeight="1" ht="58">
      <c r="A293" s="16"/>
      <c r="B293" s="18" t="s">
        <v>890</v>
      </c>
      <c r="C293" s="17" t="s">
        <v>552</v>
      </c>
      <c r="D293" s="17" t="s">
        <v>553</v>
      </c>
      <c r="E293" s="17" t="s">
        <v>891</v>
      </c>
      <c r="F293" s="19"/>
      <c r="G293" s="20">
        <v>1.0</v>
      </c>
      <c r="H293" s="21"/>
      <c r="I293" s="21">
        <v>522.0</v>
      </c>
      <c r="J293" s="22">
        <v>3.0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894</v>
      </c>
      <c r="P293" t="s">
        <v>893</v>
      </c>
      <c r="Q293" t="s">
        <v>893</v>
      </c>
    </row>
    <row r="294" spans="1:18" customHeight="1" ht="58">
      <c r="A294" s="16"/>
      <c r="B294" s="18" t="s">
        <v>896</v>
      </c>
      <c r="C294" s="17" t="s">
        <v>552</v>
      </c>
      <c r="D294" s="17" t="s">
        <v>897</v>
      </c>
      <c r="E294" s="17" t="s">
        <v>898</v>
      </c>
      <c r="F294" s="19" t="s">
        <v>899</v>
      </c>
      <c r="G294" s="20">
        <v>10.0</v>
      </c>
      <c r="H294" s="21"/>
      <c r="I294" s="21">
        <v>356.0</v>
      </c>
      <c r="J294" s="22">
        <v>1659.0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900</v>
      </c>
      <c r="P294" t="s">
        <v>895</v>
      </c>
      <c r="Q294" t="s">
        <v>895</v>
      </c>
    </row>
    <row r="295" spans="1:18" customHeight="1" ht="58">
      <c r="A295" s="16"/>
      <c r="B295" s="18" t="s">
        <v>902</v>
      </c>
      <c r="C295" s="17" t="s">
        <v>552</v>
      </c>
      <c r="D295" s="17" t="s">
        <v>897</v>
      </c>
      <c r="E295" s="17" t="s">
        <v>903</v>
      </c>
      <c r="F295" s="19" t="s">
        <v>899</v>
      </c>
      <c r="G295" s="20">
        <v>10.0</v>
      </c>
      <c r="H295" s="21"/>
      <c r="I295" s="21">
        <v>79.0</v>
      </c>
      <c r="J295" s="22">
        <v>2020.0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904</v>
      </c>
      <c r="P295" t="s">
        <v>901</v>
      </c>
      <c r="Q295" t="s">
        <v>901</v>
      </c>
    </row>
    <row r="296" spans="1:18" customHeight="1" ht="58">
      <c r="A296" s="16"/>
      <c r="B296" s="18" t="s">
        <v>906</v>
      </c>
      <c r="C296" s="17" t="s">
        <v>552</v>
      </c>
      <c r="D296" s="17" t="s">
        <v>252</v>
      </c>
      <c r="E296" s="17" t="s">
        <v>903</v>
      </c>
      <c r="F296" s="19"/>
      <c r="G296" s="20">
        <v>1.0</v>
      </c>
      <c r="H296" s="21"/>
      <c r="I296" s="21">
        <v>136.0</v>
      </c>
      <c r="J296" s="22">
        <v>2614.0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907</v>
      </c>
      <c r="P296" t="s">
        <v>905</v>
      </c>
      <c r="Q296" t="s">
        <v>905</v>
      </c>
    </row>
    <row r="297" spans="1:18" customHeight="1" ht="58">
      <c r="A297" s="16"/>
      <c r="B297" s="18" t="s">
        <v>906</v>
      </c>
      <c r="C297" s="17" t="s">
        <v>552</v>
      </c>
      <c r="D297" s="17" t="s">
        <v>879</v>
      </c>
      <c r="E297" s="17" t="s">
        <v>903</v>
      </c>
      <c r="F297" s="19"/>
      <c r="G297" s="20">
        <v>1.0</v>
      </c>
      <c r="H297" s="21"/>
      <c r="I297" s="21">
        <v>136.0</v>
      </c>
      <c r="J297" s="22">
        <v>1.0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909</v>
      </c>
      <c r="P297" t="s">
        <v>908</v>
      </c>
      <c r="Q297" t="s">
        <v>908</v>
      </c>
    </row>
    <row r="298" spans="1:18" customHeight="1" ht="58">
      <c r="A298" s="16"/>
      <c r="B298" s="18" t="s">
        <v>906</v>
      </c>
      <c r="C298" s="17" t="s">
        <v>552</v>
      </c>
      <c r="D298" s="17" t="s">
        <v>335</v>
      </c>
      <c r="E298" s="17" t="s">
        <v>903</v>
      </c>
      <c r="F298" s="19"/>
      <c r="G298" s="20">
        <v>1.0</v>
      </c>
      <c r="H298" s="21"/>
      <c r="I298" s="21">
        <v>136.0</v>
      </c>
      <c r="J298" s="22">
        <v>2.0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911</v>
      </c>
      <c r="P298" t="s">
        <v>910</v>
      </c>
      <c r="Q298" t="s">
        <v>910</v>
      </c>
    </row>
    <row r="299" spans="1:18" customHeight="1" ht="58">
      <c r="A299" s="16"/>
      <c r="B299" s="18" t="s">
        <v>906</v>
      </c>
      <c r="C299" s="17" t="s">
        <v>552</v>
      </c>
      <c r="D299" s="17" t="s">
        <v>913</v>
      </c>
      <c r="E299" s="17" t="s">
        <v>903</v>
      </c>
      <c r="F299" s="19"/>
      <c r="G299" s="20">
        <v>1.0</v>
      </c>
      <c r="H299" s="21"/>
      <c r="I299" s="21">
        <v>136.0</v>
      </c>
      <c r="J299" s="22">
        <v>5.0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914</v>
      </c>
      <c r="P299" t="s">
        <v>912</v>
      </c>
      <c r="Q299" t="s">
        <v>912</v>
      </c>
    </row>
    <row r="300" spans="1:18" customHeight="1" ht="58">
      <c r="A300" s="16"/>
      <c r="B300" s="18" t="s">
        <v>906</v>
      </c>
      <c r="C300" s="17" t="s">
        <v>552</v>
      </c>
      <c r="D300" s="17" t="s">
        <v>305</v>
      </c>
      <c r="E300" s="17" t="s">
        <v>903</v>
      </c>
      <c r="F300" s="19"/>
      <c r="G300" s="20">
        <v>1.0</v>
      </c>
      <c r="H300" s="21"/>
      <c r="I300" s="21">
        <v>136.0</v>
      </c>
      <c r="J300" s="22">
        <v>69.0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916</v>
      </c>
      <c r="P300" t="s">
        <v>915</v>
      </c>
      <c r="Q300" t="s">
        <v>915</v>
      </c>
    </row>
    <row r="301" spans="1:18" customHeight="1" ht="58">
      <c r="A301" s="16"/>
      <c r="B301" s="18" t="s">
        <v>906</v>
      </c>
      <c r="C301" s="17" t="s">
        <v>552</v>
      </c>
      <c r="D301" s="17" t="s">
        <v>255</v>
      </c>
      <c r="E301" s="17" t="s">
        <v>903</v>
      </c>
      <c r="F301" s="19"/>
      <c r="G301" s="20">
        <v>1.0</v>
      </c>
      <c r="H301" s="21"/>
      <c r="I301" s="21">
        <v>136.0</v>
      </c>
      <c r="J301" s="22">
        <v>406.0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918</v>
      </c>
      <c r="P301" t="s">
        <v>917</v>
      </c>
      <c r="Q301" t="s">
        <v>917</v>
      </c>
    </row>
    <row r="302" spans="1:18" customHeight="1" ht="58">
      <c r="A302" s="16"/>
      <c r="B302" s="18" t="s">
        <v>906</v>
      </c>
      <c r="C302" s="17" t="s">
        <v>552</v>
      </c>
      <c r="D302" s="17" t="s">
        <v>920</v>
      </c>
      <c r="E302" s="17" t="s">
        <v>903</v>
      </c>
      <c r="F302" s="19"/>
      <c r="G302" s="20">
        <v>1.0</v>
      </c>
      <c r="H302" s="21"/>
      <c r="I302" s="21">
        <v>136.0</v>
      </c>
      <c r="J302" s="22">
        <v>232.0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921</v>
      </c>
      <c r="P302" t="s">
        <v>919</v>
      </c>
      <c r="Q302" t="s">
        <v>919</v>
      </c>
    </row>
    <row r="303" spans="1:18" customHeight="1" ht="58">
      <c r="A303" s="16"/>
      <c r="B303" s="18" t="s">
        <v>906</v>
      </c>
      <c r="C303" s="17" t="s">
        <v>552</v>
      </c>
      <c r="D303" s="17" t="s">
        <v>553</v>
      </c>
      <c r="E303" s="17" t="s">
        <v>903</v>
      </c>
      <c r="F303" s="19"/>
      <c r="G303" s="20">
        <v>1.0</v>
      </c>
      <c r="H303" s="21"/>
      <c r="I303" s="21">
        <v>136.0</v>
      </c>
      <c r="J303" s="22">
        <v>64.0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923</v>
      </c>
      <c r="P303" t="s">
        <v>922</v>
      </c>
      <c r="Q303" t="s">
        <v>922</v>
      </c>
    </row>
    <row r="304" spans="1:18" customHeight="1" ht="58">
      <c r="A304" s="16"/>
      <c r="B304" s="18" t="s">
        <v>906</v>
      </c>
      <c r="C304" s="17" t="s">
        <v>552</v>
      </c>
      <c r="D304" s="17" t="s">
        <v>925</v>
      </c>
      <c r="E304" s="17" t="s">
        <v>903</v>
      </c>
      <c r="F304" s="19"/>
      <c r="G304" s="20">
        <v>1.0</v>
      </c>
      <c r="H304" s="21"/>
      <c r="I304" s="21">
        <v>136.0</v>
      </c>
      <c r="J304" s="22">
        <v>2.0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926</v>
      </c>
      <c r="P304" t="s">
        <v>924</v>
      </c>
      <c r="Q304" t="s">
        <v>924</v>
      </c>
    </row>
    <row r="305" spans="1:18" customHeight="1" ht="58">
      <c r="A305" s="16"/>
      <c r="B305" s="18" t="s">
        <v>906</v>
      </c>
      <c r="C305" s="17" t="s">
        <v>552</v>
      </c>
      <c r="D305" s="17" t="s">
        <v>928</v>
      </c>
      <c r="E305" s="17" t="s">
        <v>903</v>
      </c>
      <c r="F305" s="19"/>
      <c r="G305" s="20">
        <v>1.0</v>
      </c>
      <c r="H305" s="21"/>
      <c r="I305" s="21">
        <v>136.0</v>
      </c>
      <c r="J305" s="22">
        <v>14.0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929</v>
      </c>
      <c r="P305" t="s">
        <v>927</v>
      </c>
      <c r="Q305" t="s">
        <v>927</v>
      </c>
    </row>
    <row r="306" spans="1:18" customHeight="1" ht="58">
      <c r="A306" s="16"/>
      <c r="B306" s="18" t="s">
        <v>906</v>
      </c>
      <c r="C306" s="17" t="s">
        <v>552</v>
      </c>
      <c r="D306" s="17" t="s">
        <v>931</v>
      </c>
      <c r="E306" s="17" t="s">
        <v>903</v>
      </c>
      <c r="F306" s="19"/>
      <c r="G306" s="20">
        <v>1.0</v>
      </c>
      <c r="H306" s="21"/>
      <c r="I306" s="21">
        <v>136.0</v>
      </c>
      <c r="J306" s="22">
        <v>298.0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932</v>
      </c>
      <c r="P306" t="s">
        <v>930</v>
      </c>
      <c r="Q306" t="s">
        <v>930</v>
      </c>
    </row>
    <row r="307" spans="1:18" customHeight="1" ht="58">
      <c r="A307" s="16"/>
      <c r="B307" s="18" t="s">
        <v>906</v>
      </c>
      <c r="C307" s="17" t="s">
        <v>552</v>
      </c>
      <c r="D307" s="17" t="s">
        <v>934</v>
      </c>
      <c r="E307" s="17" t="s">
        <v>903</v>
      </c>
      <c r="F307" s="19"/>
      <c r="G307" s="20">
        <v>1.0</v>
      </c>
      <c r="H307" s="21"/>
      <c r="I307" s="21">
        <v>136.0</v>
      </c>
      <c r="J307" s="22">
        <v>1207.0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935</v>
      </c>
      <c r="P307" t="s">
        <v>933</v>
      </c>
      <c r="Q307" t="s">
        <v>933</v>
      </c>
    </row>
    <row r="308" spans="1:18" customHeight="1" ht="58">
      <c r="A308" s="16"/>
      <c r="B308" s="18" t="s">
        <v>906</v>
      </c>
      <c r="C308" s="17" t="s">
        <v>552</v>
      </c>
      <c r="D308" s="17" t="s">
        <v>937</v>
      </c>
      <c r="E308" s="17" t="s">
        <v>903</v>
      </c>
      <c r="F308" s="19"/>
      <c r="G308" s="20">
        <v>1.0</v>
      </c>
      <c r="H308" s="21"/>
      <c r="I308" s="21">
        <v>136.0</v>
      </c>
      <c r="J308" s="22">
        <v>773.0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938</v>
      </c>
      <c r="P308" t="s">
        <v>936</v>
      </c>
      <c r="Q308" t="s">
        <v>936</v>
      </c>
    </row>
    <row r="309" spans="1:18" customHeight="1" ht="58">
      <c r="A309" s="16"/>
      <c r="B309" s="18" t="s">
        <v>906</v>
      </c>
      <c r="C309" s="17" t="s">
        <v>552</v>
      </c>
      <c r="D309" s="17" t="s">
        <v>940</v>
      </c>
      <c r="E309" s="17" t="s">
        <v>903</v>
      </c>
      <c r="F309" s="19"/>
      <c r="G309" s="20">
        <v>1.0</v>
      </c>
      <c r="H309" s="21"/>
      <c r="I309" s="21">
        <v>136.0</v>
      </c>
      <c r="J309" s="22">
        <v>1.0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941</v>
      </c>
      <c r="P309" t="s">
        <v>939</v>
      </c>
      <c r="Q309" t="s">
        <v>939</v>
      </c>
    </row>
    <row r="310" spans="1:18" customHeight="1" ht="58">
      <c r="A310" s="16"/>
      <c r="B310" s="18" t="s">
        <v>906</v>
      </c>
      <c r="C310" s="17" t="s">
        <v>552</v>
      </c>
      <c r="D310" s="17" t="s">
        <v>275</v>
      </c>
      <c r="E310" s="17" t="s">
        <v>903</v>
      </c>
      <c r="F310" s="19"/>
      <c r="G310" s="20">
        <v>1.0</v>
      </c>
      <c r="H310" s="21"/>
      <c r="I310" s="21">
        <v>136.0</v>
      </c>
      <c r="J310" s="22">
        <v>56.0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943</v>
      </c>
      <c r="P310" t="s">
        <v>942</v>
      </c>
      <c r="Q310" t="s">
        <v>942</v>
      </c>
    </row>
    <row r="311" spans="1:18" customHeight="1" ht="58">
      <c r="A311" s="16"/>
      <c r="B311" s="18" t="s">
        <v>906</v>
      </c>
      <c r="C311" s="17" t="s">
        <v>552</v>
      </c>
      <c r="D311" s="17" t="s">
        <v>945</v>
      </c>
      <c r="E311" s="17" t="s">
        <v>903</v>
      </c>
      <c r="F311" s="19"/>
      <c r="G311" s="20">
        <v>1.0</v>
      </c>
      <c r="H311" s="21"/>
      <c r="I311" s="21">
        <v>136.0</v>
      </c>
      <c r="J311" s="22">
        <v>20.0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946</v>
      </c>
      <c r="P311" t="s">
        <v>944</v>
      </c>
      <c r="Q311" t="s">
        <v>944</v>
      </c>
    </row>
    <row r="312" spans="1:18" customHeight="1" ht="58">
      <c r="A312" s="16"/>
      <c r="B312" s="18" t="s">
        <v>948</v>
      </c>
      <c r="C312" s="17" t="s">
        <v>552</v>
      </c>
      <c r="D312" s="17" t="s">
        <v>897</v>
      </c>
      <c r="E312" s="17" t="s">
        <v>949</v>
      </c>
      <c r="F312" s="19" t="s">
        <v>899</v>
      </c>
      <c r="G312" s="20">
        <v>10.0</v>
      </c>
      <c r="H312" s="21"/>
      <c r="I312" s="21">
        <v>149.0</v>
      </c>
      <c r="J312" s="22">
        <v>2576.0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950</v>
      </c>
      <c r="P312" t="s">
        <v>947</v>
      </c>
      <c r="Q312" t="s">
        <v>947</v>
      </c>
    </row>
    <row r="313" spans="1:18" customHeight="1" ht="58">
      <c r="A313" s="16"/>
      <c r="B313" s="18" t="s">
        <v>952</v>
      </c>
      <c r="C313" s="17" t="s">
        <v>552</v>
      </c>
      <c r="D313" s="17" t="s">
        <v>883</v>
      </c>
      <c r="E313" s="17" t="s">
        <v>949</v>
      </c>
      <c r="F313" s="19"/>
      <c r="G313" s="20">
        <v>1.0</v>
      </c>
      <c r="H313" s="21"/>
      <c r="I313" s="21">
        <v>257.0</v>
      </c>
      <c r="J313" s="22">
        <v>316.0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953</v>
      </c>
      <c r="P313" t="s">
        <v>951</v>
      </c>
      <c r="Q313" t="s">
        <v>951</v>
      </c>
    </row>
    <row r="314" spans="1:18" customHeight="1" ht="58">
      <c r="A314" s="16"/>
      <c r="B314" s="18" t="s">
        <v>952</v>
      </c>
      <c r="C314" s="17" t="s">
        <v>552</v>
      </c>
      <c r="D314" s="17" t="s">
        <v>255</v>
      </c>
      <c r="E314" s="17" t="s">
        <v>949</v>
      </c>
      <c r="F314" s="19"/>
      <c r="G314" s="20">
        <v>1.0</v>
      </c>
      <c r="H314" s="21"/>
      <c r="I314" s="21">
        <v>257.0</v>
      </c>
      <c r="J314" s="22">
        <v>8.0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955</v>
      </c>
      <c r="P314" t="s">
        <v>954</v>
      </c>
      <c r="Q314" t="s">
        <v>954</v>
      </c>
    </row>
    <row r="315" spans="1:18" customHeight="1" ht="58">
      <c r="A315" s="16"/>
      <c r="B315" s="18" t="s">
        <v>952</v>
      </c>
      <c r="C315" s="17" t="s">
        <v>552</v>
      </c>
      <c r="D315" s="17" t="s">
        <v>553</v>
      </c>
      <c r="E315" s="17" t="s">
        <v>949</v>
      </c>
      <c r="F315" s="19"/>
      <c r="G315" s="20">
        <v>1.0</v>
      </c>
      <c r="H315" s="21"/>
      <c r="I315" s="21">
        <v>257.0</v>
      </c>
      <c r="J315" s="22">
        <v>10.0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957</v>
      </c>
      <c r="P315" t="s">
        <v>956</v>
      </c>
      <c r="Q315" t="s">
        <v>956</v>
      </c>
    </row>
    <row r="316" spans="1:18" customHeight="1" ht="58">
      <c r="A316" s="16"/>
      <c r="B316" s="18" t="s">
        <v>952</v>
      </c>
      <c r="C316" s="17" t="s">
        <v>552</v>
      </c>
      <c r="D316" s="17" t="s">
        <v>335</v>
      </c>
      <c r="E316" s="17" t="s">
        <v>949</v>
      </c>
      <c r="F316" s="19"/>
      <c r="G316" s="20">
        <v>1.0</v>
      </c>
      <c r="H316" s="21"/>
      <c r="I316" s="21">
        <v>257.0</v>
      </c>
      <c r="J316" s="22">
        <v>215.0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959</v>
      </c>
      <c r="P316" t="s">
        <v>958</v>
      </c>
      <c r="Q316" t="s">
        <v>958</v>
      </c>
    </row>
    <row r="317" spans="1:18" customHeight="1" ht="58">
      <c r="A317" s="16"/>
      <c r="B317" s="18" t="s">
        <v>952</v>
      </c>
      <c r="C317" s="17" t="s">
        <v>552</v>
      </c>
      <c r="D317" s="17" t="s">
        <v>961</v>
      </c>
      <c r="E317" s="17" t="s">
        <v>949</v>
      </c>
      <c r="F317" s="19"/>
      <c r="G317" s="20">
        <v>1.0</v>
      </c>
      <c r="H317" s="21"/>
      <c r="I317" s="21">
        <v>257.0</v>
      </c>
      <c r="J317" s="22">
        <v>72.0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962</v>
      </c>
      <c r="P317" t="s">
        <v>960</v>
      </c>
      <c r="Q317" t="s">
        <v>960</v>
      </c>
    </row>
    <row r="318" spans="1:18" customHeight="1" ht="58">
      <c r="A318" s="16"/>
      <c r="B318" s="18" t="s">
        <v>952</v>
      </c>
      <c r="C318" s="17" t="s">
        <v>552</v>
      </c>
      <c r="D318" s="17" t="s">
        <v>252</v>
      </c>
      <c r="E318" s="17" t="s">
        <v>949</v>
      </c>
      <c r="F318" s="19"/>
      <c r="G318" s="20">
        <v>1.0</v>
      </c>
      <c r="H318" s="21"/>
      <c r="I318" s="21">
        <v>257.0</v>
      </c>
      <c r="J318" s="22">
        <v>166.0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964</v>
      </c>
      <c r="P318" t="s">
        <v>963</v>
      </c>
      <c r="Q318" t="s">
        <v>963</v>
      </c>
    </row>
    <row r="319" spans="1:18" customHeight="1" ht="58">
      <c r="A319" s="16"/>
      <c r="B319" s="18" t="s">
        <v>966</v>
      </c>
      <c r="C319" s="17" t="s">
        <v>552</v>
      </c>
      <c r="D319" s="17" t="s">
        <v>897</v>
      </c>
      <c r="E319" s="17" t="s">
        <v>967</v>
      </c>
      <c r="F319" s="19" t="s">
        <v>899</v>
      </c>
      <c r="G319" s="20">
        <v>10.0</v>
      </c>
      <c r="H319" s="21"/>
      <c r="I319" s="21">
        <v>297.0</v>
      </c>
      <c r="J319" s="22">
        <v>2141.0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968</v>
      </c>
      <c r="P319" t="s">
        <v>965</v>
      </c>
      <c r="Q319" t="s">
        <v>965</v>
      </c>
    </row>
    <row r="320" spans="1:18" customHeight="1" ht="58">
      <c r="A320" s="16"/>
      <c r="B320" s="18" t="s">
        <v>970</v>
      </c>
      <c r="C320" s="17" t="s">
        <v>552</v>
      </c>
      <c r="D320" s="17" t="s">
        <v>971</v>
      </c>
      <c r="E320" s="17" t="s">
        <v>972</v>
      </c>
      <c r="F320" s="19"/>
      <c r="G320" s="20">
        <v>1.0</v>
      </c>
      <c r="H320" s="21"/>
      <c r="I320" s="21">
        <v>239.0</v>
      </c>
      <c r="J320" s="22">
        <v>17.0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973</v>
      </c>
      <c r="P320" t="s">
        <v>969</v>
      </c>
      <c r="Q320" t="s">
        <v>969</v>
      </c>
    </row>
    <row r="321" spans="1:18" customHeight="1" ht="58">
      <c r="A321" s="16"/>
      <c r="B321" s="18" t="s">
        <v>970</v>
      </c>
      <c r="C321" s="17" t="s">
        <v>552</v>
      </c>
      <c r="D321" s="17" t="s">
        <v>141</v>
      </c>
      <c r="E321" s="17" t="s">
        <v>972</v>
      </c>
      <c r="F321" s="19"/>
      <c r="G321" s="20">
        <v>1.0</v>
      </c>
      <c r="H321" s="21"/>
      <c r="I321" s="21">
        <v>239.0</v>
      </c>
      <c r="J321" s="22">
        <v>20.0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975</v>
      </c>
      <c r="P321" t="s">
        <v>974</v>
      </c>
      <c r="Q321" t="s">
        <v>974</v>
      </c>
    </row>
    <row r="322" spans="1:18" customHeight="1" ht="58">
      <c r="A322" s="16"/>
      <c r="B322" s="18" t="s">
        <v>977</v>
      </c>
      <c r="C322" s="17" t="s">
        <v>552</v>
      </c>
      <c r="D322" s="17" t="s">
        <v>739</v>
      </c>
      <c r="E322" s="17" t="s">
        <v>978</v>
      </c>
      <c r="F322" s="19"/>
      <c r="G322" s="20">
        <v>1.0</v>
      </c>
      <c r="H322" s="21"/>
      <c r="I322" s="21">
        <v>227.0</v>
      </c>
      <c r="J322" s="22">
        <v>23.0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979</v>
      </c>
      <c r="P322" t="s">
        <v>976</v>
      </c>
      <c r="Q322" t="s">
        <v>976</v>
      </c>
    </row>
    <row r="323" spans="1:18" customHeight="1" ht="58">
      <c r="A323" s="16"/>
      <c r="B323" s="18" t="s">
        <v>977</v>
      </c>
      <c r="C323" s="17" t="s">
        <v>552</v>
      </c>
      <c r="D323" s="17" t="s">
        <v>981</v>
      </c>
      <c r="E323" s="17" t="s">
        <v>978</v>
      </c>
      <c r="F323" s="19"/>
      <c r="G323" s="20">
        <v>1.0</v>
      </c>
      <c r="H323" s="21"/>
      <c r="I323" s="21">
        <v>227.0</v>
      </c>
      <c r="J323" s="22">
        <v>5.0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982</v>
      </c>
      <c r="P323" t="s">
        <v>980</v>
      </c>
      <c r="Q323" t="s">
        <v>980</v>
      </c>
    </row>
    <row r="324" spans="1:18" customHeight="1" ht="58">
      <c r="A324" s="16"/>
      <c r="B324" s="18" t="s">
        <v>977</v>
      </c>
      <c r="C324" s="17" t="s">
        <v>552</v>
      </c>
      <c r="D324" s="17" t="s">
        <v>984</v>
      </c>
      <c r="E324" s="17" t="s">
        <v>978</v>
      </c>
      <c r="F324" s="19"/>
      <c r="G324" s="20">
        <v>1.0</v>
      </c>
      <c r="H324" s="21"/>
      <c r="I324" s="21">
        <v>227.0</v>
      </c>
      <c r="J324" s="22">
        <v>1.0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985</v>
      </c>
      <c r="P324" t="s">
        <v>983</v>
      </c>
      <c r="Q324" t="s">
        <v>983</v>
      </c>
    </row>
    <row r="325" spans="1:18" customHeight="1" ht="58">
      <c r="A325" s="16"/>
      <c r="B325" s="18" t="s">
        <v>977</v>
      </c>
      <c r="C325" s="17" t="s">
        <v>552</v>
      </c>
      <c r="D325" s="17" t="s">
        <v>344</v>
      </c>
      <c r="E325" s="17" t="s">
        <v>978</v>
      </c>
      <c r="F325" s="19"/>
      <c r="G325" s="20">
        <v>1.0</v>
      </c>
      <c r="H325" s="21"/>
      <c r="I325" s="21">
        <v>227.0</v>
      </c>
      <c r="J325" s="22">
        <v>1.0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987</v>
      </c>
      <c r="P325" t="s">
        <v>986</v>
      </c>
      <c r="Q325" t="s">
        <v>986</v>
      </c>
    </row>
    <row r="326" spans="1:18" customHeight="1" ht="58">
      <c r="A326" s="16"/>
      <c r="B326" s="18" t="s">
        <v>977</v>
      </c>
      <c r="C326" s="17" t="s">
        <v>552</v>
      </c>
      <c r="D326" s="17" t="s">
        <v>750</v>
      </c>
      <c r="E326" s="17" t="s">
        <v>978</v>
      </c>
      <c r="F326" s="19"/>
      <c r="G326" s="20">
        <v>1.0</v>
      </c>
      <c r="H326" s="21"/>
      <c r="I326" s="21">
        <v>227.0</v>
      </c>
      <c r="J326" s="22">
        <v>2.0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989</v>
      </c>
      <c r="P326" t="s">
        <v>988</v>
      </c>
      <c r="Q326" t="s">
        <v>988</v>
      </c>
    </row>
    <row r="327" spans="1:18" customHeight="1" ht="58">
      <c r="A327" s="16"/>
      <c r="B327" s="18" t="s">
        <v>977</v>
      </c>
      <c r="C327" s="17" t="s">
        <v>552</v>
      </c>
      <c r="D327" s="17" t="s">
        <v>991</v>
      </c>
      <c r="E327" s="17" t="s">
        <v>978</v>
      </c>
      <c r="F327" s="19"/>
      <c r="G327" s="20">
        <v>1.0</v>
      </c>
      <c r="H327" s="21"/>
      <c r="I327" s="21">
        <v>227.0</v>
      </c>
      <c r="J327" s="22">
        <v>16.0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992</v>
      </c>
      <c r="P327" t="s">
        <v>990</v>
      </c>
      <c r="Q327" t="s">
        <v>990</v>
      </c>
    </row>
    <row r="328" spans="1:18" customHeight="1" ht="58">
      <c r="A328" s="16"/>
      <c r="B328" s="18" t="s">
        <v>977</v>
      </c>
      <c r="C328" s="17" t="s">
        <v>552</v>
      </c>
      <c r="D328" s="17" t="s">
        <v>994</v>
      </c>
      <c r="E328" s="17" t="s">
        <v>978</v>
      </c>
      <c r="F328" s="19"/>
      <c r="G328" s="20">
        <v>1.0</v>
      </c>
      <c r="H328" s="21"/>
      <c r="I328" s="21">
        <v>227.0</v>
      </c>
      <c r="J328" s="22">
        <v>5.0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995</v>
      </c>
      <c r="P328" t="s">
        <v>993</v>
      </c>
      <c r="Q328" t="s">
        <v>993</v>
      </c>
    </row>
    <row r="329" spans="1:18" customHeight="1" ht="58">
      <c r="A329" s="16"/>
      <c r="B329" s="18" t="s">
        <v>997</v>
      </c>
      <c r="C329" s="17" t="s">
        <v>552</v>
      </c>
      <c r="D329" s="17" t="s">
        <v>998</v>
      </c>
      <c r="E329" s="17" t="s">
        <v>999</v>
      </c>
      <c r="F329" s="19"/>
      <c r="G329" s="20">
        <v>1.0</v>
      </c>
      <c r="H329" s="21"/>
      <c r="I329" s="21">
        <v>204.0</v>
      </c>
      <c r="J329" s="22">
        <v>49.0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1000</v>
      </c>
      <c r="P329" t="s">
        <v>996</v>
      </c>
      <c r="Q329" t="s">
        <v>996</v>
      </c>
    </row>
    <row r="330" spans="1:18" customHeight="1" ht="58">
      <c r="A330" s="16"/>
      <c r="B330" s="18" t="s">
        <v>997</v>
      </c>
      <c r="C330" s="17" t="s">
        <v>552</v>
      </c>
      <c r="D330" s="17" t="s">
        <v>750</v>
      </c>
      <c r="E330" s="17" t="s">
        <v>999</v>
      </c>
      <c r="F330" s="19"/>
      <c r="G330" s="20">
        <v>1.0</v>
      </c>
      <c r="H330" s="21"/>
      <c r="I330" s="21">
        <v>204.0</v>
      </c>
      <c r="J330" s="22">
        <v>78.0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1002</v>
      </c>
      <c r="P330" t="s">
        <v>1001</v>
      </c>
      <c r="Q330" t="s">
        <v>1001</v>
      </c>
    </row>
    <row r="331" spans="1:18" customHeight="1" ht="58">
      <c r="A331" s="16"/>
      <c r="B331" s="18" t="s">
        <v>997</v>
      </c>
      <c r="C331" s="17" t="s">
        <v>552</v>
      </c>
      <c r="D331" s="17" t="s">
        <v>1004</v>
      </c>
      <c r="E331" s="17" t="s">
        <v>999</v>
      </c>
      <c r="F331" s="19"/>
      <c r="G331" s="20">
        <v>1.0</v>
      </c>
      <c r="H331" s="21"/>
      <c r="I331" s="21">
        <v>204.0</v>
      </c>
      <c r="J331" s="22">
        <v>63.0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1005</v>
      </c>
      <c r="P331" t="s">
        <v>1003</v>
      </c>
      <c r="Q331" t="s">
        <v>1003</v>
      </c>
    </row>
    <row r="332" spans="1:18" customHeight="1" ht="58">
      <c r="A332" s="16"/>
      <c r="B332" s="18" t="s">
        <v>1007</v>
      </c>
      <c r="C332" s="17" t="s">
        <v>552</v>
      </c>
      <c r="D332" s="17" t="s">
        <v>1008</v>
      </c>
      <c r="E332" s="17" t="s">
        <v>1009</v>
      </c>
      <c r="F332" s="19"/>
      <c r="G332" s="20">
        <v>1.0</v>
      </c>
      <c r="H332" s="21"/>
      <c r="I332" s="21">
        <v>162.0</v>
      </c>
      <c r="J332" s="22">
        <v>380.0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1010</v>
      </c>
      <c r="P332" t="s">
        <v>1006</v>
      </c>
      <c r="Q332" t="s">
        <v>1006</v>
      </c>
    </row>
    <row r="333" spans="1:18" customHeight="1" ht="58">
      <c r="A333" s="16"/>
      <c r="B333" s="18" t="s">
        <v>1007</v>
      </c>
      <c r="C333" s="17" t="s">
        <v>552</v>
      </c>
      <c r="D333" s="17" t="s">
        <v>1012</v>
      </c>
      <c r="E333" s="17" t="s">
        <v>1009</v>
      </c>
      <c r="F333" s="19"/>
      <c r="G333" s="20">
        <v>1.0</v>
      </c>
      <c r="H333" s="21"/>
      <c r="I333" s="21">
        <v>162.0</v>
      </c>
      <c r="J333" s="22">
        <v>336.0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1013</v>
      </c>
      <c r="P333" t="s">
        <v>1011</v>
      </c>
      <c r="Q333" t="s">
        <v>1011</v>
      </c>
    </row>
    <row r="334" spans="1:18" customHeight="1" ht="58">
      <c r="A334" s="16"/>
      <c r="B334" s="18" t="s">
        <v>1007</v>
      </c>
      <c r="C334" s="17" t="s">
        <v>552</v>
      </c>
      <c r="D334" s="17" t="s">
        <v>991</v>
      </c>
      <c r="E334" s="17" t="s">
        <v>1009</v>
      </c>
      <c r="F334" s="19"/>
      <c r="G334" s="20">
        <v>1.0</v>
      </c>
      <c r="H334" s="21"/>
      <c r="I334" s="21">
        <v>162.0</v>
      </c>
      <c r="J334" s="22">
        <v>261.0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1015</v>
      </c>
      <c r="P334" t="s">
        <v>1014</v>
      </c>
      <c r="Q334" t="s">
        <v>1014</v>
      </c>
    </row>
    <row r="335" spans="1:18" customHeight="1" ht="58">
      <c r="A335" s="16"/>
      <c r="B335" s="18" t="s">
        <v>1007</v>
      </c>
      <c r="C335" s="17" t="s">
        <v>552</v>
      </c>
      <c r="D335" s="17" t="s">
        <v>1017</v>
      </c>
      <c r="E335" s="17" t="s">
        <v>1009</v>
      </c>
      <c r="F335" s="19"/>
      <c r="G335" s="20">
        <v>1.0</v>
      </c>
      <c r="H335" s="21"/>
      <c r="I335" s="21">
        <v>162.0</v>
      </c>
      <c r="J335" s="22">
        <v>89.0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1018</v>
      </c>
      <c r="P335" t="s">
        <v>1016</v>
      </c>
      <c r="Q335" t="s">
        <v>1016</v>
      </c>
    </row>
    <row r="336" spans="1:18" customHeight="1" ht="58">
      <c r="A336" s="16"/>
      <c r="B336" s="18" t="s">
        <v>1007</v>
      </c>
      <c r="C336" s="17" t="s">
        <v>552</v>
      </c>
      <c r="D336" s="17" t="s">
        <v>750</v>
      </c>
      <c r="E336" s="17" t="s">
        <v>1009</v>
      </c>
      <c r="F336" s="19"/>
      <c r="G336" s="20">
        <v>1.0</v>
      </c>
      <c r="H336" s="21"/>
      <c r="I336" s="21">
        <v>162.0</v>
      </c>
      <c r="J336" s="22">
        <v>93.0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1020</v>
      </c>
      <c r="P336" t="s">
        <v>1019</v>
      </c>
      <c r="Q336" t="s">
        <v>1019</v>
      </c>
    </row>
    <row r="337" spans="1:18" customHeight="1" ht="58">
      <c r="A337" s="16"/>
      <c r="B337" s="18" t="s">
        <v>1007</v>
      </c>
      <c r="C337" s="17" t="s">
        <v>552</v>
      </c>
      <c r="D337" s="17" t="s">
        <v>1022</v>
      </c>
      <c r="E337" s="17" t="s">
        <v>1009</v>
      </c>
      <c r="F337" s="19"/>
      <c r="G337" s="20">
        <v>1.0</v>
      </c>
      <c r="H337" s="21"/>
      <c r="I337" s="21">
        <v>162.0</v>
      </c>
      <c r="J337" s="22">
        <v>33.0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1023</v>
      </c>
      <c r="P337" t="s">
        <v>1021</v>
      </c>
      <c r="Q337" t="s">
        <v>1021</v>
      </c>
    </row>
    <row r="338" spans="1:18" customHeight="1" ht="58">
      <c r="A338" s="16"/>
      <c r="B338" s="18" t="s">
        <v>1007</v>
      </c>
      <c r="C338" s="17" t="s">
        <v>552</v>
      </c>
      <c r="D338" s="17" t="s">
        <v>847</v>
      </c>
      <c r="E338" s="17" t="s">
        <v>1009</v>
      </c>
      <c r="F338" s="19"/>
      <c r="G338" s="20">
        <v>1.0</v>
      </c>
      <c r="H338" s="21"/>
      <c r="I338" s="21">
        <v>162.0</v>
      </c>
      <c r="J338" s="22">
        <v>153.0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1025</v>
      </c>
      <c r="P338" t="s">
        <v>1024</v>
      </c>
      <c r="Q338" t="s">
        <v>1024</v>
      </c>
    </row>
    <row r="339" spans="1:18" customHeight="1" ht="58">
      <c r="A339" s="16"/>
      <c r="B339" s="18" t="s">
        <v>1007</v>
      </c>
      <c r="C339" s="17" t="s">
        <v>552</v>
      </c>
      <c r="D339" s="17" t="s">
        <v>1027</v>
      </c>
      <c r="E339" s="17" t="s">
        <v>1009</v>
      </c>
      <c r="F339" s="19"/>
      <c r="G339" s="20">
        <v>1.0</v>
      </c>
      <c r="H339" s="21"/>
      <c r="I339" s="21">
        <v>162.0</v>
      </c>
      <c r="J339" s="22">
        <v>393.0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1028</v>
      </c>
      <c r="P339" t="s">
        <v>1026</v>
      </c>
      <c r="Q339" t="s">
        <v>1026</v>
      </c>
    </row>
    <row r="340" spans="1:18" customHeight="1" ht="58">
      <c r="A340" s="16"/>
      <c r="B340" s="18" t="s">
        <v>1007</v>
      </c>
      <c r="C340" s="17" t="s">
        <v>552</v>
      </c>
      <c r="D340" s="17" t="s">
        <v>1030</v>
      </c>
      <c r="E340" s="17" t="s">
        <v>1009</v>
      </c>
      <c r="F340" s="19"/>
      <c r="G340" s="20">
        <v>1.0</v>
      </c>
      <c r="H340" s="21"/>
      <c r="I340" s="21">
        <v>162.0</v>
      </c>
      <c r="J340" s="22">
        <v>577.0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1031</v>
      </c>
      <c r="P340" t="s">
        <v>1029</v>
      </c>
      <c r="Q340" t="s">
        <v>1029</v>
      </c>
    </row>
    <row r="341" spans="1:18" customHeight="1" ht="58">
      <c r="A341" s="16"/>
      <c r="B341" s="18" t="s">
        <v>1007</v>
      </c>
      <c r="C341" s="17" t="s">
        <v>552</v>
      </c>
      <c r="D341" s="17" t="s">
        <v>1033</v>
      </c>
      <c r="E341" s="17" t="s">
        <v>1009</v>
      </c>
      <c r="F341" s="19"/>
      <c r="G341" s="20">
        <v>1.0</v>
      </c>
      <c r="H341" s="21"/>
      <c r="I341" s="21">
        <v>162.0</v>
      </c>
      <c r="J341" s="22">
        <v>611.0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1034</v>
      </c>
      <c r="P341" t="s">
        <v>1032</v>
      </c>
      <c r="Q341" t="s">
        <v>1032</v>
      </c>
    </row>
    <row r="342" spans="1:18" customHeight="1" ht="58">
      <c r="A342" s="16"/>
      <c r="B342" s="18" t="s">
        <v>1007</v>
      </c>
      <c r="C342" s="17" t="s">
        <v>552</v>
      </c>
      <c r="D342" s="17" t="s">
        <v>1036</v>
      </c>
      <c r="E342" s="17" t="s">
        <v>1009</v>
      </c>
      <c r="F342" s="19"/>
      <c r="G342" s="20">
        <v>1.0</v>
      </c>
      <c r="H342" s="21"/>
      <c r="I342" s="21">
        <v>162.0</v>
      </c>
      <c r="J342" s="22">
        <v>2.0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1037</v>
      </c>
      <c r="P342" t="s">
        <v>1035</v>
      </c>
      <c r="Q342" t="s">
        <v>1035</v>
      </c>
    </row>
    <row r="343" spans="1:18" customHeight="1" ht="58">
      <c r="A343" s="16"/>
      <c r="B343" s="18" t="s">
        <v>1007</v>
      </c>
      <c r="C343" s="17" t="s">
        <v>552</v>
      </c>
      <c r="D343" s="17" t="s">
        <v>344</v>
      </c>
      <c r="E343" s="17" t="s">
        <v>1009</v>
      </c>
      <c r="F343" s="19"/>
      <c r="G343" s="20">
        <v>1.0</v>
      </c>
      <c r="H343" s="21"/>
      <c r="I343" s="21">
        <v>162.0</v>
      </c>
      <c r="J343" s="22">
        <v>7.0</v>
      </c>
      <c r="K343" s="50"/>
      <c r="L343" s="21" t="str">
        <f>IF(K343&gt;0,K343*I343,"")</f>
      </c>
      <c r="M343" s="52"/>
      <c r="N343" t="str">
        <f>IF(K343&gt;0,COUNTIF($K$7:K343,"&gt;0"),"")</f>
      </c>
      <c r="O343" t="s">
        <v>1039</v>
      </c>
      <c r="P343" t="s">
        <v>1038</v>
      </c>
      <c r="Q343" t="s">
        <v>1038</v>
      </c>
    </row>
    <row r="344" spans="1:18" customHeight="1" ht="58">
      <c r="A344" s="16"/>
      <c r="B344" s="18" t="s">
        <v>1007</v>
      </c>
      <c r="C344" s="17" t="s">
        <v>552</v>
      </c>
      <c r="D344" s="17" t="s">
        <v>994</v>
      </c>
      <c r="E344" s="17" t="s">
        <v>1009</v>
      </c>
      <c r="F344" s="19"/>
      <c r="G344" s="20">
        <v>1.0</v>
      </c>
      <c r="H344" s="21"/>
      <c r="I344" s="21">
        <v>162.0</v>
      </c>
      <c r="J344" s="22">
        <v>272.0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1041</v>
      </c>
      <c r="P344" t="s">
        <v>1040</v>
      </c>
      <c r="Q344" t="s">
        <v>1040</v>
      </c>
    </row>
    <row r="345" spans="1:18" customHeight="1" ht="58">
      <c r="A345" s="16"/>
      <c r="B345" s="18" t="s">
        <v>1007</v>
      </c>
      <c r="C345" s="17" t="s">
        <v>552</v>
      </c>
      <c r="D345" s="17" t="s">
        <v>1043</v>
      </c>
      <c r="E345" s="17" t="s">
        <v>1009</v>
      </c>
      <c r="F345" s="19"/>
      <c r="G345" s="20">
        <v>1.0</v>
      </c>
      <c r="H345" s="21"/>
      <c r="I345" s="21">
        <v>162.0</v>
      </c>
      <c r="J345" s="22">
        <v>389.0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1044</v>
      </c>
      <c r="P345" t="s">
        <v>1042</v>
      </c>
      <c r="Q345" t="s">
        <v>1042</v>
      </c>
    </row>
    <row r="346" spans="1:18" customHeight="1" ht="58">
      <c r="A346" s="16"/>
      <c r="B346" s="18" t="s">
        <v>1007</v>
      </c>
      <c r="C346" s="17" t="s">
        <v>552</v>
      </c>
      <c r="D346" s="17" t="s">
        <v>739</v>
      </c>
      <c r="E346" s="17" t="s">
        <v>1009</v>
      </c>
      <c r="F346" s="19"/>
      <c r="G346" s="20">
        <v>1.0</v>
      </c>
      <c r="H346" s="21"/>
      <c r="I346" s="21">
        <v>162.0</v>
      </c>
      <c r="J346" s="22">
        <v>27.0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1046</v>
      </c>
      <c r="P346" t="s">
        <v>1045</v>
      </c>
      <c r="Q346" t="s">
        <v>1045</v>
      </c>
    </row>
    <row r="347" spans="1:18" customHeight="1" ht="58">
      <c r="A347" s="16"/>
      <c r="B347" s="18" t="s">
        <v>1007</v>
      </c>
      <c r="C347" s="17" t="s">
        <v>552</v>
      </c>
      <c r="D347" s="17" t="s">
        <v>1048</v>
      </c>
      <c r="E347" s="17" t="s">
        <v>1009</v>
      </c>
      <c r="F347" s="19"/>
      <c r="G347" s="20">
        <v>1.0</v>
      </c>
      <c r="H347" s="21"/>
      <c r="I347" s="21">
        <v>162.0</v>
      </c>
      <c r="J347" s="22">
        <v>384.0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1049</v>
      </c>
      <c r="P347" t="s">
        <v>1047</v>
      </c>
      <c r="Q347" t="s">
        <v>1047</v>
      </c>
    </row>
    <row r="348" spans="1:18" customHeight="1" ht="58">
      <c r="A348" s="16"/>
      <c r="B348" s="18" t="s">
        <v>1007</v>
      </c>
      <c r="C348" s="17" t="s">
        <v>552</v>
      </c>
      <c r="D348" s="17" t="s">
        <v>1051</v>
      </c>
      <c r="E348" s="17" t="s">
        <v>1009</v>
      </c>
      <c r="F348" s="19"/>
      <c r="G348" s="20">
        <v>1.0</v>
      </c>
      <c r="H348" s="21"/>
      <c r="I348" s="21">
        <v>162.0</v>
      </c>
      <c r="J348" s="22">
        <v>89.0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1052</v>
      </c>
      <c r="P348" t="s">
        <v>1050</v>
      </c>
      <c r="Q348" t="s">
        <v>1050</v>
      </c>
    </row>
    <row r="349" spans="1:18" customHeight="1" ht="58">
      <c r="A349" s="16"/>
      <c r="B349" s="18" t="s">
        <v>1007</v>
      </c>
      <c r="C349" s="17" t="s">
        <v>552</v>
      </c>
      <c r="D349" s="17" t="s">
        <v>981</v>
      </c>
      <c r="E349" s="17" t="s">
        <v>1009</v>
      </c>
      <c r="F349" s="19"/>
      <c r="G349" s="20">
        <v>1.0</v>
      </c>
      <c r="H349" s="21"/>
      <c r="I349" s="21">
        <v>162.0</v>
      </c>
      <c r="J349" s="22">
        <v>518.0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1054</v>
      </c>
      <c r="P349" t="s">
        <v>1053</v>
      </c>
      <c r="Q349" t="s">
        <v>1053</v>
      </c>
    </row>
    <row r="350" spans="1:18" customHeight="1" ht="58">
      <c r="A350" s="16"/>
      <c r="B350" s="18" t="s">
        <v>1007</v>
      </c>
      <c r="C350" s="17" t="s">
        <v>552</v>
      </c>
      <c r="D350" s="17" t="s">
        <v>1056</v>
      </c>
      <c r="E350" s="17" t="s">
        <v>1009</v>
      </c>
      <c r="F350" s="19"/>
      <c r="G350" s="20">
        <v>1.0</v>
      </c>
      <c r="H350" s="21"/>
      <c r="I350" s="21">
        <v>162.0</v>
      </c>
      <c r="J350" s="22">
        <v>267.0</v>
      </c>
      <c r="K350" s="50"/>
      <c r="L350" s="21" t="str">
        <f>IF(K350&gt;0,K350*I350,"")</f>
      </c>
      <c r="M350" s="52"/>
      <c r="N350" t="str">
        <f>IF(K350&gt;0,COUNTIF($K$7:K350,"&gt;0"),"")</f>
      </c>
      <c r="O350" t="s">
        <v>1057</v>
      </c>
      <c r="P350" t="s">
        <v>1055</v>
      </c>
      <c r="Q350" t="s">
        <v>1055</v>
      </c>
    </row>
    <row r="351" spans="1:18" customHeight="1" ht="58">
      <c r="A351" s="16"/>
      <c r="B351" s="18" t="s">
        <v>1007</v>
      </c>
      <c r="C351" s="17" t="s">
        <v>552</v>
      </c>
      <c r="D351" s="17" t="s">
        <v>1059</v>
      </c>
      <c r="E351" s="17" t="s">
        <v>1009</v>
      </c>
      <c r="F351" s="19"/>
      <c r="G351" s="20">
        <v>1.0</v>
      </c>
      <c r="H351" s="21"/>
      <c r="I351" s="21">
        <v>162.0</v>
      </c>
      <c r="J351" s="22">
        <v>101.0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1060</v>
      </c>
      <c r="P351" t="s">
        <v>1058</v>
      </c>
      <c r="Q351" t="s">
        <v>1058</v>
      </c>
    </row>
    <row r="352" spans="1:18" customHeight="1" ht="58">
      <c r="A352" s="16"/>
      <c r="B352" s="18" t="s">
        <v>1007</v>
      </c>
      <c r="C352" s="17" t="s">
        <v>552</v>
      </c>
      <c r="D352" s="17" t="s">
        <v>141</v>
      </c>
      <c r="E352" s="17" t="s">
        <v>1009</v>
      </c>
      <c r="F352" s="19"/>
      <c r="G352" s="20">
        <v>1.0</v>
      </c>
      <c r="H352" s="21"/>
      <c r="I352" s="21">
        <v>162.0</v>
      </c>
      <c r="J352" s="22">
        <v>111.0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1062</v>
      </c>
      <c r="P352" t="s">
        <v>1061</v>
      </c>
      <c r="Q352" t="s">
        <v>1061</v>
      </c>
    </row>
    <row r="353" spans="1:18" customHeight="1" ht="58">
      <c r="A353" s="16"/>
      <c r="B353" s="18" t="s">
        <v>1007</v>
      </c>
      <c r="C353" s="17" t="s">
        <v>552</v>
      </c>
      <c r="D353" s="17" t="s">
        <v>1064</v>
      </c>
      <c r="E353" s="17" t="s">
        <v>1009</v>
      </c>
      <c r="F353" s="19"/>
      <c r="G353" s="20">
        <v>1.0</v>
      </c>
      <c r="H353" s="21"/>
      <c r="I353" s="21">
        <v>162.0</v>
      </c>
      <c r="J353" s="22">
        <v>494.0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1065</v>
      </c>
      <c r="P353" t="s">
        <v>1063</v>
      </c>
      <c r="Q353" t="s">
        <v>1063</v>
      </c>
    </row>
    <row r="354" spans="1:18" customHeight="1" ht="58">
      <c r="A354" s="16"/>
      <c r="B354" s="18" t="s">
        <v>1007</v>
      </c>
      <c r="C354" s="17" t="s">
        <v>552</v>
      </c>
      <c r="D354" s="17" t="s">
        <v>1067</v>
      </c>
      <c r="E354" s="17" t="s">
        <v>1009</v>
      </c>
      <c r="F354" s="19"/>
      <c r="G354" s="20">
        <v>1.0</v>
      </c>
      <c r="H354" s="21"/>
      <c r="I354" s="21">
        <v>162.0</v>
      </c>
      <c r="J354" s="22">
        <v>4.0</v>
      </c>
      <c r="K354" s="50"/>
      <c r="L354" s="21" t="str">
        <f>IF(K354&gt;0,K354*I354,"")</f>
      </c>
      <c r="M354" s="52"/>
      <c r="N354" t="str">
        <f>IF(K354&gt;0,COUNTIF($K$7:K354,"&gt;0"),"")</f>
      </c>
      <c r="O354" t="s">
        <v>1068</v>
      </c>
      <c r="P354" t="s">
        <v>1066</v>
      </c>
      <c r="Q354" t="s">
        <v>1066</v>
      </c>
    </row>
    <row r="355" spans="1:18" customHeight="1" ht="58">
      <c r="A355" s="16"/>
      <c r="B355" s="18" t="s">
        <v>1007</v>
      </c>
      <c r="C355" s="17" t="s">
        <v>552</v>
      </c>
      <c r="D355" s="17" t="s">
        <v>148</v>
      </c>
      <c r="E355" s="17" t="s">
        <v>1009</v>
      </c>
      <c r="F355" s="19"/>
      <c r="G355" s="20">
        <v>1.0</v>
      </c>
      <c r="H355" s="21"/>
      <c r="I355" s="21">
        <v>162.0</v>
      </c>
      <c r="J355" s="22">
        <v>1304.0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1070</v>
      </c>
      <c r="P355" t="s">
        <v>1069</v>
      </c>
      <c r="Q355" t="s">
        <v>1069</v>
      </c>
    </row>
    <row r="356" spans="1:18" customHeight="1" ht="58">
      <c r="A356" s="16"/>
      <c r="B356" s="18" t="s">
        <v>1007</v>
      </c>
      <c r="C356" s="17" t="s">
        <v>552</v>
      </c>
      <c r="D356" s="17" t="s">
        <v>138</v>
      </c>
      <c r="E356" s="17" t="s">
        <v>1009</v>
      </c>
      <c r="F356" s="19"/>
      <c r="G356" s="20">
        <v>1.0</v>
      </c>
      <c r="H356" s="21"/>
      <c r="I356" s="21">
        <v>162.0</v>
      </c>
      <c r="J356" s="22">
        <v>708.0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1072</v>
      </c>
      <c r="P356" t="s">
        <v>1071</v>
      </c>
      <c r="Q356" t="s">
        <v>1071</v>
      </c>
    </row>
    <row r="357" spans="1:18" customHeight="1" ht="58">
      <c r="A357" s="16"/>
      <c r="B357" s="18" t="s">
        <v>1007</v>
      </c>
      <c r="C357" s="17" t="s">
        <v>552</v>
      </c>
      <c r="D357" s="17" t="s">
        <v>1074</v>
      </c>
      <c r="E357" s="17" t="s">
        <v>1009</v>
      </c>
      <c r="F357" s="19"/>
      <c r="G357" s="20">
        <v>1.0</v>
      </c>
      <c r="H357" s="21"/>
      <c r="I357" s="21">
        <v>162.0</v>
      </c>
      <c r="J357" s="22">
        <v>307.0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1075</v>
      </c>
      <c r="P357" t="s">
        <v>1073</v>
      </c>
      <c r="Q357" t="s">
        <v>1073</v>
      </c>
    </row>
    <row r="358" spans="1:18" customHeight="1" ht="58">
      <c r="A358" s="16"/>
      <c r="B358" s="18" t="s">
        <v>1007</v>
      </c>
      <c r="C358" s="17" t="s">
        <v>552</v>
      </c>
      <c r="D358" s="17" t="s">
        <v>1077</v>
      </c>
      <c r="E358" s="17" t="s">
        <v>1009</v>
      </c>
      <c r="F358" s="19"/>
      <c r="G358" s="20">
        <v>1.0</v>
      </c>
      <c r="H358" s="21"/>
      <c r="I358" s="21">
        <v>162.0</v>
      </c>
      <c r="J358" s="22">
        <v>715.0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1078</v>
      </c>
      <c r="P358" t="s">
        <v>1076</v>
      </c>
      <c r="Q358" t="s">
        <v>1076</v>
      </c>
    </row>
    <row r="359" spans="1:18" customHeight="1" ht="58">
      <c r="A359" s="16"/>
      <c r="B359" s="18" t="s">
        <v>1007</v>
      </c>
      <c r="C359" s="17" t="s">
        <v>552</v>
      </c>
      <c r="D359" s="17" t="s">
        <v>998</v>
      </c>
      <c r="E359" s="17" t="s">
        <v>1009</v>
      </c>
      <c r="F359" s="19"/>
      <c r="G359" s="20">
        <v>1.0</v>
      </c>
      <c r="H359" s="21"/>
      <c r="I359" s="21">
        <v>162.0</v>
      </c>
      <c r="J359" s="22">
        <v>68.0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1080</v>
      </c>
      <c r="P359" t="s">
        <v>1079</v>
      </c>
      <c r="Q359" t="s">
        <v>1079</v>
      </c>
    </row>
    <row r="360" spans="1:18" customHeight="1" ht="58">
      <c r="A360" s="16"/>
      <c r="B360" s="18" t="s">
        <v>1007</v>
      </c>
      <c r="C360" s="17" t="s">
        <v>552</v>
      </c>
      <c r="D360" s="17" t="s">
        <v>1082</v>
      </c>
      <c r="E360" s="17" t="s">
        <v>1009</v>
      </c>
      <c r="F360" s="19"/>
      <c r="G360" s="20">
        <v>1.0</v>
      </c>
      <c r="H360" s="21"/>
      <c r="I360" s="21">
        <v>162.0</v>
      </c>
      <c r="J360" s="22">
        <v>326.0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1083</v>
      </c>
      <c r="P360" t="s">
        <v>1081</v>
      </c>
      <c r="Q360" t="s">
        <v>1081</v>
      </c>
    </row>
    <row r="361" spans="1:18" customHeight="1" ht="58">
      <c r="A361" s="16"/>
      <c r="B361" s="18" t="s">
        <v>1007</v>
      </c>
      <c r="C361" s="17" t="s">
        <v>552</v>
      </c>
      <c r="D361" s="17" t="s">
        <v>1085</v>
      </c>
      <c r="E361" s="17" t="s">
        <v>1009</v>
      </c>
      <c r="F361" s="19"/>
      <c r="G361" s="20">
        <v>1.0</v>
      </c>
      <c r="H361" s="21"/>
      <c r="I361" s="21">
        <v>162.0</v>
      </c>
      <c r="J361" s="22">
        <v>871.0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1086</v>
      </c>
      <c r="P361" t="s">
        <v>1084</v>
      </c>
      <c r="Q361" t="s">
        <v>1084</v>
      </c>
    </row>
    <row r="362" spans="1:18" customHeight="1" ht="58">
      <c r="A362" s="16"/>
      <c r="B362" s="18" t="s">
        <v>1007</v>
      </c>
      <c r="C362" s="17" t="s">
        <v>552</v>
      </c>
      <c r="D362" s="17" t="s">
        <v>1004</v>
      </c>
      <c r="E362" s="17" t="s">
        <v>1009</v>
      </c>
      <c r="F362" s="19"/>
      <c r="G362" s="20">
        <v>1.0</v>
      </c>
      <c r="H362" s="21"/>
      <c r="I362" s="21">
        <v>162.0</v>
      </c>
      <c r="J362" s="22">
        <v>294.0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1088</v>
      </c>
      <c r="P362" t="s">
        <v>1087</v>
      </c>
      <c r="Q362" t="s">
        <v>1087</v>
      </c>
    </row>
    <row r="363" spans="1:18" customHeight="1" ht="58">
      <c r="A363" s="16"/>
      <c r="B363" s="18" t="s">
        <v>1007</v>
      </c>
      <c r="C363" s="17" t="s">
        <v>552</v>
      </c>
      <c r="D363" s="17" t="s">
        <v>1090</v>
      </c>
      <c r="E363" s="17" t="s">
        <v>1009</v>
      </c>
      <c r="F363" s="19"/>
      <c r="G363" s="20">
        <v>1.0</v>
      </c>
      <c r="H363" s="21"/>
      <c r="I363" s="21">
        <v>162.0</v>
      </c>
      <c r="J363" s="22">
        <v>89.0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1091</v>
      </c>
      <c r="P363" t="s">
        <v>1089</v>
      </c>
      <c r="Q363" t="s">
        <v>1089</v>
      </c>
    </row>
    <row r="364" spans="1:18" customHeight="1" ht="58">
      <c r="A364" s="16"/>
      <c r="B364" s="18" t="s">
        <v>1007</v>
      </c>
      <c r="C364" s="17" t="s">
        <v>552</v>
      </c>
      <c r="D364" s="17" t="s">
        <v>1093</v>
      </c>
      <c r="E364" s="17" t="s">
        <v>1009</v>
      </c>
      <c r="F364" s="19"/>
      <c r="G364" s="20">
        <v>1.0</v>
      </c>
      <c r="H364" s="21"/>
      <c r="I364" s="21">
        <v>162.0</v>
      </c>
      <c r="J364" s="22">
        <v>443.0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1094</v>
      </c>
      <c r="P364" t="s">
        <v>1092</v>
      </c>
      <c r="Q364" t="s">
        <v>1092</v>
      </c>
    </row>
    <row r="365" spans="1:18" customHeight="1" ht="58">
      <c r="A365" s="16"/>
      <c r="B365" s="18" t="s">
        <v>1007</v>
      </c>
      <c r="C365" s="17" t="s">
        <v>552</v>
      </c>
      <c r="D365" s="17" t="s">
        <v>984</v>
      </c>
      <c r="E365" s="17" t="s">
        <v>1009</v>
      </c>
      <c r="F365" s="19"/>
      <c r="G365" s="20">
        <v>1.0</v>
      </c>
      <c r="H365" s="21"/>
      <c r="I365" s="21">
        <v>162.0</v>
      </c>
      <c r="J365" s="22">
        <v>657.0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1096</v>
      </c>
      <c r="P365" t="s">
        <v>1095</v>
      </c>
      <c r="Q365" t="s">
        <v>1095</v>
      </c>
    </row>
    <row r="366" spans="1:18" customHeight="1" ht="58">
      <c r="A366" s="16"/>
      <c r="B366" s="18" t="s">
        <v>1007</v>
      </c>
      <c r="C366" s="17" t="s">
        <v>552</v>
      </c>
      <c r="D366" s="17" t="s">
        <v>340</v>
      </c>
      <c r="E366" s="17" t="s">
        <v>1009</v>
      </c>
      <c r="F366" s="19"/>
      <c r="G366" s="20">
        <v>1.0</v>
      </c>
      <c r="H366" s="21"/>
      <c r="I366" s="21">
        <v>162.0</v>
      </c>
      <c r="J366" s="22">
        <v>230.0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1098</v>
      </c>
      <c r="P366" t="s">
        <v>1097</v>
      </c>
      <c r="Q366" t="s">
        <v>1097</v>
      </c>
    </row>
    <row r="367" spans="1:18" customHeight="1" ht="58">
      <c r="A367" s="16"/>
      <c r="B367" s="18" t="s">
        <v>1007</v>
      </c>
      <c r="C367" s="17" t="s">
        <v>552</v>
      </c>
      <c r="D367" s="17" t="s">
        <v>1100</v>
      </c>
      <c r="E367" s="17" t="s">
        <v>1009</v>
      </c>
      <c r="F367" s="19"/>
      <c r="G367" s="20">
        <v>1.0</v>
      </c>
      <c r="H367" s="21"/>
      <c r="I367" s="21">
        <v>162.0</v>
      </c>
      <c r="J367" s="22">
        <v>183.0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1101</v>
      </c>
      <c r="P367" t="s">
        <v>1099</v>
      </c>
      <c r="Q367" t="s">
        <v>1099</v>
      </c>
    </row>
    <row r="368" spans="1:18" customHeight="1" ht="58">
      <c r="A368" s="16"/>
      <c r="B368" s="18" t="s">
        <v>1007</v>
      </c>
      <c r="C368" s="17" t="s">
        <v>552</v>
      </c>
      <c r="D368" s="17" t="s">
        <v>1103</v>
      </c>
      <c r="E368" s="17" t="s">
        <v>1009</v>
      </c>
      <c r="F368" s="19"/>
      <c r="G368" s="20">
        <v>1.0</v>
      </c>
      <c r="H368" s="21"/>
      <c r="I368" s="21">
        <v>162.0</v>
      </c>
      <c r="J368" s="22">
        <v>258.0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1104</v>
      </c>
      <c r="P368" t="s">
        <v>1102</v>
      </c>
      <c r="Q368" t="s">
        <v>1102</v>
      </c>
    </row>
    <row r="369" spans="1:18" customHeight="1" ht="58">
      <c r="A369" s="16"/>
      <c r="B369" s="18" t="s">
        <v>1007</v>
      </c>
      <c r="C369" s="17" t="s">
        <v>552</v>
      </c>
      <c r="D369" s="17" t="s">
        <v>1106</v>
      </c>
      <c r="E369" s="17" t="s">
        <v>1009</v>
      </c>
      <c r="F369" s="19"/>
      <c r="G369" s="20">
        <v>1.0</v>
      </c>
      <c r="H369" s="21"/>
      <c r="I369" s="21">
        <v>162.0</v>
      </c>
      <c r="J369" s="22">
        <v>248.0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1107</v>
      </c>
      <c r="P369" t="s">
        <v>1105</v>
      </c>
      <c r="Q369" t="s">
        <v>1105</v>
      </c>
    </row>
    <row r="370" spans="1:18" customHeight="1" ht="58">
      <c r="A370" s="16"/>
      <c r="B370" s="18" t="s">
        <v>1007</v>
      </c>
      <c r="C370" s="17" t="s">
        <v>552</v>
      </c>
      <c r="D370" s="17" t="s">
        <v>1109</v>
      </c>
      <c r="E370" s="17" t="s">
        <v>1009</v>
      </c>
      <c r="F370" s="19"/>
      <c r="G370" s="20">
        <v>1.0</v>
      </c>
      <c r="H370" s="21"/>
      <c r="I370" s="21">
        <v>162.0</v>
      </c>
      <c r="J370" s="22">
        <v>525.0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1110</v>
      </c>
      <c r="P370" t="s">
        <v>1108</v>
      </c>
      <c r="Q370" t="s">
        <v>1108</v>
      </c>
    </row>
    <row r="371" spans="1:18" customHeight="1" ht="58">
      <c r="A371" s="16"/>
      <c r="B371" s="18" t="s">
        <v>1007</v>
      </c>
      <c r="C371" s="17" t="s">
        <v>552</v>
      </c>
      <c r="D371" s="17" t="s">
        <v>1112</v>
      </c>
      <c r="E371" s="17" t="s">
        <v>1009</v>
      </c>
      <c r="F371" s="19"/>
      <c r="G371" s="20">
        <v>1.0</v>
      </c>
      <c r="H371" s="21"/>
      <c r="I371" s="21">
        <v>162.0</v>
      </c>
      <c r="J371" s="22">
        <v>170.0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1113</v>
      </c>
      <c r="P371" t="s">
        <v>1111</v>
      </c>
      <c r="Q371" t="s">
        <v>1111</v>
      </c>
    </row>
    <row r="372" spans="1:18" customHeight="1" ht="58">
      <c r="A372" s="16"/>
      <c r="B372" s="18" t="s">
        <v>1007</v>
      </c>
      <c r="C372" s="17" t="s">
        <v>552</v>
      </c>
      <c r="D372" s="17" t="s">
        <v>1115</v>
      </c>
      <c r="E372" s="17" t="s">
        <v>1009</v>
      </c>
      <c r="F372" s="19"/>
      <c r="G372" s="20">
        <v>1.0</v>
      </c>
      <c r="H372" s="21"/>
      <c r="I372" s="21">
        <v>162.0</v>
      </c>
      <c r="J372" s="22">
        <v>569.0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1116</v>
      </c>
      <c r="P372" t="s">
        <v>1114</v>
      </c>
      <c r="Q372" t="s">
        <v>1114</v>
      </c>
    </row>
    <row r="373" spans="1:18" customHeight="1" ht="58">
      <c r="A373" s="16"/>
      <c r="B373" s="18" t="s">
        <v>1007</v>
      </c>
      <c r="C373" s="17" t="s">
        <v>552</v>
      </c>
      <c r="D373" s="17" t="s">
        <v>1118</v>
      </c>
      <c r="E373" s="17" t="s">
        <v>1009</v>
      </c>
      <c r="F373" s="19"/>
      <c r="G373" s="20">
        <v>1.0</v>
      </c>
      <c r="H373" s="21"/>
      <c r="I373" s="21">
        <v>162.0</v>
      </c>
      <c r="J373" s="22">
        <v>935.0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1119</v>
      </c>
      <c r="P373" t="s">
        <v>1117</v>
      </c>
      <c r="Q373" t="s">
        <v>1117</v>
      </c>
    </row>
    <row r="374" spans="1:18" customHeight="1" ht="58">
      <c r="A374" s="16"/>
      <c r="B374" s="18" t="s">
        <v>1007</v>
      </c>
      <c r="C374" s="17" t="s">
        <v>552</v>
      </c>
      <c r="D374" s="17" t="s">
        <v>1121</v>
      </c>
      <c r="E374" s="17" t="s">
        <v>1009</v>
      </c>
      <c r="F374" s="19"/>
      <c r="G374" s="20">
        <v>1.0</v>
      </c>
      <c r="H374" s="21"/>
      <c r="I374" s="21">
        <v>162.0</v>
      </c>
      <c r="J374" s="22">
        <v>479.0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1122</v>
      </c>
      <c r="P374" t="s">
        <v>1120</v>
      </c>
      <c r="Q374" t="s">
        <v>1120</v>
      </c>
    </row>
    <row r="375" spans="1:18" customHeight="1" ht="58">
      <c r="A375" s="16"/>
      <c r="B375" s="18" t="s">
        <v>1007</v>
      </c>
      <c r="C375" s="17" t="s">
        <v>552</v>
      </c>
      <c r="D375" s="17" t="s">
        <v>1124</v>
      </c>
      <c r="E375" s="17" t="s">
        <v>1009</v>
      </c>
      <c r="F375" s="19"/>
      <c r="G375" s="20">
        <v>1.0</v>
      </c>
      <c r="H375" s="21"/>
      <c r="I375" s="21">
        <v>162.0</v>
      </c>
      <c r="J375" s="22">
        <v>1183.0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1125</v>
      </c>
      <c r="P375" t="s">
        <v>1123</v>
      </c>
      <c r="Q375" t="s">
        <v>1123</v>
      </c>
    </row>
    <row r="376" spans="1:18" customHeight="1" ht="58">
      <c r="A376" s="16"/>
      <c r="B376" s="18" t="s">
        <v>1007</v>
      </c>
      <c r="C376" s="17" t="s">
        <v>552</v>
      </c>
      <c r="D376" s="17" t="s">
        <v>1127</v>
      </c>
      <c r="E376" s="17" t="s">
        <v>1009</v>
      </c>
      <c r="F376" s="19"/>
      <c r="G376" s="20">
        <v>1.0</v>
      </c>
      <c r="H376" s="21"/>
      <c r="I376" s="21">
        <v>162.0</v>
      </c>
      <c r="J376" s="22">
        <v>1137.0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1128</v>
      </c>
      <c r="P376" t="s">
        <v>1126</v>
      </c>
      <c r="Q376" t="s">
        <v>1126</v>
      </c>
    </row>
    <row r="377" spans="1:18" customHeight="1" ht="58">
      <c r="A377" s="16"/>
      <c r="B377" s="18" t="s">
        <v>1007</v>
      </c>
      <c r="C377" s="17" t="s">
        <v>552</v>
      </c>
      <c r="D377" s="17" t="s">
        <v>1130</v>
      </c>
      <c r="E377" s="17" t="s">
        <v>1009</v>
      </c>
      <c r="F377" s="19"/>
      <c r="G377" s="20">
        <v>1.0</v>
      </c>
      <c r="H377" s="21"/>
      <c r="I377" s="21">
        <v>162.0</v>
      </c>
      <c r="J377" s="22">
        <v>207.0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1131</v>
      </c>
      <c r="P377" t="s">
        <v>1129</v>
      </c>
      <c r="Q377" t="s">
        <v>1129</v>
      </c>
    </row>
    <row r="378" spans="1:18" customHeight="1" ht="58">
      <c r="A378" s="16"/>
      <c r="B378" s="18" t="s">
        <v>1007</v>
      </c>
      <c r="C378" s="17" t="s">
        <v>552</v>
      </c>
      <c r="D378" s="17" t="s">
        <v>1133</v>
      </c>
      <c r="E378" s="17" t="s">
        <v>1009</v>
      </c>
      <c r="F378" s="19"/>
      <c r="G378" s="20">
        <v>1.0</v>
      </c>
      <c r="H378" s="21"/>
      <c r="I378" s="21">
        <v>162.0</v>
      </c>
      <c r="J378" s="22">
        <v>183.0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1134</v>
      </c>
      <c r="P378" t="s">
        <v>1132</v>
      </c>
      <c r="Q378" t="s">
        <v>1132</v>
      </c>
    </row>
    <row r="379" spans="1:18" customHeight="1" ht="58">
      <c r="A379" s="16"/>
      <c r="B379" s="18" t="s">
        <v>1007</v>
      </c>
      <c r="C379" s="17" t="s">
        <v>552</v>
      </c>
      <c r="D379" s="17" t="s">
        <v>1136</v>
      </c>
      <c r="E379" s="17" t="s">
        <v>1009</v>
      </c>
      <c r="F379" s="19"/>
      <c r="G379" s="20">
        <v>1.0</v>
      </c>
      <c r="H379" s="21"/>
      <c r="I379" s="21">
        <v>162.0</v>
      </c>
      <c r="J379" s="22">
        <v>248.0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1137</v>
      </c>
      <c r="P379" t="s">
        <v>1135</v>
      </c>
      <c r="Q379" t="s">
        <v>1135</v>
      </c>
    </row>
    <row r="380" spans="1:18" customHeight="1" ht="58">
      <c r="A380" s="16"/>
      <c r="B380" s="18" t="s">
        <v>1007</v>
      </c>
      <c r="C380" s="17" t="s">
        <v>552</v>
      </c>
      <c r="D380" s="17" t="s">
        <v>1139</v>
      </c>
      <c r="E380" s="17" t="s">
        <v>1009</v>
      </c>
      <c r="F380" s="19"/>
      <c r="G380" s="20">
        <v>1.0</v>
      </c>
      <c r="H380" s="21"/>
      <c r="I380" s="21">
        <v>162.0</v>
      </c>
      <c r="J380" s="22">
        <v>10.0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1140</v>
      </c>
      <c r="P380" t="s">
        <v>1138</v>
      </c>
      <c r="Q380" t="s">
        <v>1138</v>
      </c>
    </row>
    <row r="381" spans="1:18" customHeight="1" ht="58">
      <c r="A381" s="16"/>
      <c r="B381" s="18" t="s">
        <v>1007</v>
      </c>
      <c r="C381" s="17" t="s">
        <v>552</v>
      </c>
      <c r="D381" s="17" t="s">
        <v>1142</v>
      </c>
      <c r="E381" s="17" t="s">
        <v>1009</v>
      </c>
      <c r="F381" s="19"/>
      <c r="G381" s="20">
        <v>1.0</v>
      </c>
      <c r="H381" s="21"/>
      <c r="I381" s="21">
        <v>162.0</v>
      </c>
      <c r="J381" s="22">
        <v>437.0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1143</v>
      </c>
      <c r="P381" t="s">
        <v>1141</v>
      </c>
      <c r="Q381" t="s">
        <v>1141</v>
      </c>
    </row>
    <row r="382" spans="1:18" customHeight="1" ht="58">
      <c r="A382" s="16"/>
      <c r="B382" s="18" t="s">
        <v>1007</v>
      </c>
      <c r="C382" s="17" t="s">
        <v>552</v>
      </c>
      <c r="D382" s="17" t="s">
        <v>1145</v>
      </c>
      <c r="E382" s="17" t="s">
        <v>1009</v>
      </c>
      <c r="F382" s="19"/>
      <c r="G382" s="20">
        <v>1.0</v>
      </c>
      <c r="H382" s="21"/>
      <c r="I382" s="21">
        <v>162.0</v>
      </c>
      <c r="J382" s="22">
        <v>2322.0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1146</v>
      </c>
      <c r="P382" t="s">
        <v>1144</v>
      </c>
      <c r="Q382" t="s">
        <v>1144</v>
      </c>
    </row>
    <row r="383" spans="1:18" customHeight="1" ht="58">
      <c r="A383" s="16"/>
      <c r="B383" s="18" t="s">
        <v>1007</v>
      </c>
      <c r="C383" s="17" t="s">
        <v>552</v>
      </c>
      <c r="D383" s="17" t="s">
        <v>1148</v>
      </c>
      <c r="E383" s="17" t="s">
        <v>1009</v>
      </c>
      <c r="F383" s="19"/>
      <c r="G383" s="20">
        <v>1.0</v>
      </c>
      <c r="H383" s="21"/>
      <c r="I383" s="21">
        <v>162.0</v>
      </c>
      <c r="J383" s="22">
        <v>62.0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1149</v>
      </c>
      <c r="P383" t="s">
        <v>1147</v>
      </c>
      <c r="Q383" t="s">
        <v>1147</v>
      </c>
    </row>
    <row r="384" spans="1:18" customHeight="1" ht="58">
      <c r="A384" s="16"/>
      <c r="B384" s="18" t="s">
        <v>1007</v>
      </c>
      <c r="C384" s="17" t="s">
        <v>552</v>
      </c>
      <c r="D384" s="17" t="s">
        <v>1151</v>
      </c>
      <c r="E384" s="17" t="s">
        <v>1009</v>
      </c>
      <c r="F384" s="19"/>
      <c r="G384" s="20">
        <v>1.0</v>
      </c>
      <c r="H384" s="21"/>
      <c r="I384" s="21">
        <v>162.0</v>
      </c>
      <c r="J384" s="22">
        <v>44.0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1152</v>
      </c>
      <c r="P384" t="s">
        <v>1150</v>
      </c>
      <c r="Q384" t="s">
        <v>1150</v>
      </c>
    </row>
    <row r="385" spans="1:18" customHeight="1" ht="58">
      <c r="A385" s="16"/>
      <c r="B385" s="18" t="s">
        <v>1007</v>
      </c>
      <c r="C385" s="17" t="s">
        <v>552</v>
      </c>
      <c r="D385" s="17" t="s">
        <v>971</v>
      </c>
      <c r="E385" s="17" t="s">
        <v>1009</v>
      </c>
      <c r="F385" s="19"/>
      <c r="G385" s="20">
        <v>1.0</v>
      </c>
      <c r="H385" s="21"/>
      <c r="I385" s="21">
        <v>162.0</v>
      </c>
      <c r="J385" s="22">
        <v>633.0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1154</v>
      </c>
      <c r="P385" t="s">
        <v>1153</v>
      </c>
      <c r="Q385" t="s">
        <v>1153</v>
      </c>
    </row>
    <row r="386" spans="1:18" customHeight="1" ht="58">
      <c r="A386" s="16"/>
      <c r="B386" s="18" t="s">
        <v>1156</v>
      </c>
      <c r="C386" s="17" t="s">
        <v>552</v>
      </c>
      <c r="D386" s="17" t="s">
        <v>1109</v>
      </c>
      <c r="E386" s="17" t="s">
        <v>1157</v>
      </c>
      <c r="F386" s="19"/>
      <c r="G386" s="20">
        <v>1.0</v>
      </c>
      <c r="H386" s="21"/>
      <c r="I386" s="21">
        <v>436.0</v>
      </c>
      <c r="J386" s="22">
        <v>38.0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1158</v>
      </c>
      <c r="P386" t="s">
        <v>1155</v>
      </c>
      <c r="Q386" t="s">
        <v>1155</v>
      </c>
    </row>
    <row r="387" spans="1:18" customHeight="1" ht="58">
      <c r="A387" s="16"/>
      <c r="B387" s="18" t="s">
        <v>1156</v>
      </c>
      <c r="C387" s="17" t="s">
        <v>552</v>
      </c>
      <c r="D387" s="17" t="s">
        <v>1127</v>
      </c>
      <c r="E387" s="17" t="s">
        <v>1157</v>
      </c>
      <c r="F387" s="19"/>
      <c r="G387" s="20">
        <v>1.0</v>
      </c>
      <c r="H387" s="21"/>
      <c r="I387" s="21">
        <v>436.0</v>
      </c>
      <c r="J387" s="22">
        <v>28.0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1160</v>
      </c>
      <c r="P387" t="s">
        <v>1159</v>
      </c>
      <c r="Q387" t="s">
        <v>1159</v>
      </c>
    </row>
    <row r="388" spans="1:18" customHeight="1" ht="58">
      <c r="A388" s="16"/>
      <c r="B388" s="18" t="s">
        <v>1156</v>
      </c>
      <c r="C388" s="17" t="s">
        <v>552</v>
      </c>
      <c r="D388" s="17" t="s">
        <v>340</v>
      </c>
      <c r="E388" s="17" t="s">
        <v>1157</v>
      </c>
      <c r="F388" s="19"/>
      <c r="G388" s="20">
        <v>1.0</v>
      </c>
      <c r="H388" s="21"/>
      <c r="I388" s="21">
        <v>436.0</v>
      </c>
      <c r="J388" s="22">
        <v>2.0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1162</v>
      </c>
      <c r="P388" t="s">
        <v>1161</v>
      </c>
      <c r="Q388" t="s">
        <v>1161</v>
      </c>
    </row>
    <row r="389" spans="1:18" customHeight="1" ht="58">
      <c r="A389" s="16"/>
      <c r="B389" s="18" t="s">
        <v>1156</v>
      </c>
      <c r="C389" s="17" t="s">
        <v>552</v>
      </c>
      <c r="D389" s="17" t="s">
        <v>148</v>
      </c>
      <c r="E389" s="17" t="s">
        <v>1157</v>
      </c>
      <c r="F389" s="19"/>
      <c r="G389" s="20">
        <v>1.0</v>
      </c>
      <c r="H389" s="21"/>
      <c r="I389" s="21">
        <v>436.0</v>
      </c>
      <c r="J389" s="22">
        <v>25.0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1164</v>
      </c>
      <c r="P389" t="s">
        <v>1163</v>
      </c>
      <c r="Q389" t="s">
        <v>1163</v>
      </c>
    </row>
    <row r="390" spans="1:18" customHeight="1" ht="58">
      <c r="A390" s="16"/>
      <c r="B390" s="18" t="s">
        <v>1156</v>
      </c>
      <c r="C390" s="17" t="s">
        <v>552</v>
      </c>
      <c r="D390" s="17" t="s">
        <v>1074</v>
      </c>
      <c r="E390" s="17" t="s">
        <v>1157</v>
      </c>
      <c r="F390" s="19"/>
      <c r="G390" s="20">
        <v>1.0</v>
      </c>
      <c r="H390" s="21"/>
      <c r="I390" s="21">
        <v>436.0</v>
      </c>
      <c r="J390" s="22">
        <v>58.0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1162</v>
      </c>
      <c r="P390" t="s">
        <v>1165</v>
      </c>
      <c r="Q390" t="s">
        <v>1165</v>
      </c>
    </row>
    <row r="391" spans="1:18" customHeight="1" ht="58">
      <c r="A391" s="16"/>
      <c r="B391" s="18" t="s">
        <v>1156</v>
      </c>
      <c r="C391" s="17" t="s">
        <v>552</v>
      </c>
      <c r="D391" s="17" t="s">
        <v>1004</v>
      </c>
      <c r="E391" s="17" t="s">
        <v>1157</v>
      </c>
      <c r="F391" s="19"/>
      <c r="G391" s="20">
        <v>1.0</v>
      </c>
      <c r="H391" s="21"/>
      <c r="I391" s="21">
        <v>436.0</v>
      </c>
      <c r="J391" s="22">
        <v>24.0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1162</v>
      </c>
      <c r="P391" t="s">
        <v>1166</v>
      </c>
      <c r="Q391" t="s">
        <v>1166</v>
      </c>
    </row>
    <row r="392" spans="1:18" customHeight="1" ht="58">
      <c r="A392" s="16"/>
      <c r="B392" s="18" t="s">
        <v>1156</v>
      </c>
      <c r="C392" s="17" t="s">
        <v>552</v>
      </c>
      <c r="D392" s="17" t="s">
        <v>1093</v>
      </c>
      <c r="E392" s="17" t="s">
        <v>1157</v>
      </c>
      <c r="F392" s="19"/>
      <c r="G392" s="20">
        <v>1.0</v>
      </c>
      <c r="H392" s="21"/>
      <c r="I392" s="21">
        <v>436.0</v>
      </c>
      <c r="J392" s="22">
        <v>8.0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1168</v>
      </c>
      <c r="P392" t="s">
        <v>1167</v>
      </c>
      <c r="Q392" t="s">
        <v>1167</v>
      </c>
    </row>
    <row r="393" spans="1:18" customHeight="1" ht="58">
      <c r="A393" s="16"/>
      <c r="B393" s="18" t="s">
        <v>1156</v>
      </c>
      <c r="C393" s="17" t="s">
        <v>552</v>
      </c>
      <c r="D393" s="17" t="s">
        <v>1100</v>
      </c>
      <c r="E393" s="17" t="s">
        <v>1157</v>
      </c>
      <c r="F393" s="19"/>
      <c r="G393" s="20">
        <v>1.0</v>
      </c>
      <c r="H393" s="21"/>
      <c r="I393" s="21">
        <v>436.0</v>
      </c>
      <c r="J393" s="22">
        <v>20.0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1162</v>
      </c>
      <c r="P393" t="s">
        <v>1169</v>
      </c>
      <c r="Q393" t="s">
        <v>1169</v>
      </c>
    </row>
    <row r="394" spans="1:18" customHeight="1" ht="58">
      <c r="A394" s="16"/>
      <c r="B394" s="18" t="s">
        <v>1156</v>
      </c>
      <c r="C394" s="17" t="s">
        <v>552</v>
      </c>
      <c r="D394" s="17" t="s">
        <v>1171</v>
      </c>
      <c r="E394" s="17" t="s">
        <v>1157</v>
      </c>
      <c r="F394" s="19"/>
      <c r="G394" s="20">
        <v>1.0</v>
      </c>
      <c r="H394" s="21"/>
      <c r="I394" s="21">
        <v>436.0</v>
      </c>
      <c r="J394" s="22">
        <v>116.0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1162</v>
      </c>
      <c r="P394" t="s">
        <v>1170</v>
      </c>
      <c r="Q394" t="s">
        <v>1170</v>
      </c>
    </row>
    <row r="395" spans="1:18" customHeight="1" ht="58">
      <c r="A395" s="16"/>
      <c r="B395" s="18" t="s">
        <v>1156</v>
      </c>
      <c r="C395" s="17" t="s">
        <v>552</v>
      </c>
      <c r="D395" s="17" t="s">
        <v>1173</v>
      </c>
      <c r="E395" s="17" t="s">
        <v>1157</v>
      </c>
      <c r="F395" s="19"/>
      <c r="G395" s="20">
        <v>1.0</v>
      </c>
      <c r="H395" s="21"/>
      <c r="I395" s="21">
        <v>436.0</v>
      </c>
      <c r="J395" s="22">
        <v>81.0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1174</v>
      </c>
      <c r="P395" t="s">
        <v>1172</v>
      </c>
      <c r="Q395" t="s">
        <v>1172</v>
      </c>
    </row>
    <row r="396" spans="1:18" customHeight="1" ht="58">
      <c r="A396" s="16"/>
      <c r="B396" s="18" t="s">
        <v>1156</v>
      </c>
      <c r="C396" s="17" t="s">
        <v>552</v>
      </c>
      <c r="D396" s="17" t="s">
        <v>1130</v>
      </c>
      <c r="E396" s="17" t="s">
        <v>1157</v>
      </c>
      <c r="F396" s="19"/>
      <c r="G396" s="20">
        <v>1.0</v>
      </c>
      <c r="H396" s="21"/>
      <c r="I396" s="21">
        <v>436.0</v>
      </c>
      <c r="J396" s="22">
        <v>26.0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1162</v>
      </c>
      <c r="P396" t="s">
        <v>1175</v>
      </c>
      <c r="Q396" t="s">
        <v>1175</v>
      </c>
    </row>
    <row r="397" spans="1:18" customHeight="1" ht="58">
      <c r="A397" s="16"/>
      <c r="B397" s="18" t="s">
        <v>1156</v>
      </c>
      <c r="C397" s="17" t="s">
        <v>552</v>
      </c>
      <c r="D397" s="17" t="s">
        <v>1177</v>
      </c>
      <c r="E397" s="17" t="s">
        <v>1157</v>
      </c>
      <c r="F397" s="19"/>
      <c r="G397" s="20">
        <v>1.0</v>
      </c>
      <c r="H397" s="21"/>
      <c r="I397" s="21">
        <v>436.0</v>
      </c>
      <c r="J397" s="22">
        <v>14.0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1162</v>
      </c>
      <c r="P397" t="s">
        <v>1176</v>
      </c>
      <c r="Q397" t="s">
        <v>1176</v>
      </c>
    </row>
    <row r="398" spans="1:18" customHeight="1" ht="58">
      <c r="A398" s="16"/>
      <c r="B398" s="18" t="s">
        <v>1156</v>
      </c>
      <c r="C398" s="17" t="s">
        <v>552</v>
      </c>
      <c r="D398" s="17" t="s">
        <v>1179</v>
      </c>
      <c r="E398" s="17" t="s">
        <v>1157</v>
      </c>
      <c r="F398" s="19"/>
      <c r="G398" s="20">
        <v>1.0</v>
      </c>
      <c r="H398" s="21"/>
      <c r="I398" s="21">
        <v>436.0</v>
      </c>
      <c r="J398" s="22">
        <v>18.0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1162</v>
      </c>
      <c r="P398" t="s">
        <v>1178</v>
      </c>
      <c r="Q398" t="s">
        <v>1178</v>
      </c>
    </row>
    <row r="399" spans="1:18" customHeight="1" ht="58">
      <c r="A399" s="16"/>
      <c r="B399" s="18" t="s">
        <v>1156</v>
      </c>
      <c r="C399" s="17" t="s">
        <v>552</v>
      </c>
      <c r="D399" s="17" t="s">
        <v>1124</v>
      </c>
      <c r="E399" s="17" t="s">
        <v>1157</v>
      </c>
      <c r="F399" s="19"/>
      <c r="G399" s="20">
        <v>1.0</v>
      </c>
      <c r="H399" s="21"/>
      <c r="I399" s="21">
        <v>436.0</v>
      </c>
      <c r="J399" s="22">
        <v>43.0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1181</v>
      </c>
      <c r="P399" t="s">
        <v>1180</v>
      </c>
      <c r="Q399" t="s">
        <v>1180</v>
      </c>
    </row>
    <row r="400" spans="1:18" customHeight="1" ht="58">
      <c r="A400" s="16"/>
      <c r="B400" s="18" t="s">
        <v>1156</v>
      </c>
      <c r="C400" s="17" t="s">
        <v>552</v>
      </c>
      <c r="D400" s="17" t="s">
        <v>138</v>
      </c>
      <c r="E400" s="17" t="s">
        <v>1157</v>
      </c>
      <c r="F400" s="19"/>
      <c r="G400" s="20">
        <v>1.0</v>
      </c>
      <c r="H400" s="21"/>
      <c r="I400" s="21">
        <v>436.0</v>
      </c>
      <c r="J400" s="22">
        <v>105.0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1183</v>
      </c>
      <c r="P400" t="s">
        <v>1182</v>
      </c>
      <c r="Q400" t="s">
        <v>1182</v>
      </c>
    </row>
    <row r="401" spans="1:18" customHeight="1" ht="58">
      <c r="A401" s="16"/>
      <c r="B401" s="18" t="s">
        <v>1156</v>
      </c>
      <c r="C401" s="17" t="s">
        <v>552</v>
      </c>
      <c r="D401" s="17" t="s">
        <v>1048</v>
      </c>
      <c r="E401" s="17" t="s">
        <v>1157</v>
      </c>
      <c r="F401" s="19"/>
      <c r="G401" s="20">
        <v>1.0</v>
      </c>
      <c r="H401" s="21"/>
      <c r="I401" s="21">
        <v>436.0</v>
      </c>
      <c r="J401" s="22">
        <v>9.0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1162</v>
      </c>
      <c r="P401" t="s">
        <v>1184</v>
      </c>
      <c r="Q401" t="s">
        <v>1184</v>
      </c>
    </row>
    <row r="402" spans="1:18" customHeight="1" ht="58">
      <c r="A402" s="16"/>
      <c r="B402" s="18" t="s">
        <v>1156</v>
      </c>
      <c r="C402" s="17" t="s">
        <v>552</v>
      </c>
      <c r="D402" s="17" t="s">
        <v>1090</v>
      </c>
      <c r="E402" s="17" t="s">
        <v>1157</v>
      </c>
      <c r="F402" s="19"/>
      <c r="G402" s="20">
        <v>1.0</v>
      </c>
      <c r="H402" s="21"/>
      <c r="I402" s="21">
        <v>436.0</v>
      </c>
      <c r="J402" s="22">
        <v>18.0</v>
      </c>
      <c r="K402" s="50"/>
      <c r="L402" s="21" t="str">
        <f>IF(K402&gt;0,K402*I402,"")</f>
      </c>
      <c r="M402" s="52"/>
      <c r="N402" t="str">
        <f>IF(K402&gt;0,COUNTIF($K$7:K402,"&gt;0"),"")</f>
      </c>
      <c r="O402" t="s">
        <v>1162</v>
      </c>
      <c r="P402" t="s">
        <v>1185</v>
      </c>
      <c r="Q402" t="s">
        <v>1185</v>
      </c>
    </row>
    <row r="403" spans="1:18" customHeight="1" ht="58">
      <c r="A403" s="16"/>
      <c r="B403" s="18" t="s">
        <v>1156</v>
      </c>
      <c r="C403" s="17" t="s">
        <v>552</v>
      </c>
      <c r="D403" s="17" t="s">
        <v>1077</v>
      </c>
      <c r="E403" s="17" t="s">
        <v>1157</v>
      </c>
      <c r="F403" s="19"/>
      <c r="G403" s="20">
        <v>1.0</v>
      </c>
      <c r="H403" s="21"/>
      <c r="I403" s="21">
        <v>436.0</v>
      </c>
      <c r="J403" s="22">
        <v>25.0</v>
      </c>
      <c r="K403" s="50"/>
      <c r="L403" s="21" t="str">
        <f>IF(K403&gt;0,K403*I403,"")</f>
      </c>
      <c r="M403" s="52"/>
      <c r="N403" t="str">
        <f>IF(K403&gt;0,COUNTIF($K$7:K403,"&gt;0"),"")</f>
      </c>
      <c r="O403" t="s">
        <v>1187</v>
      </c>
      <c r="P403" t="s">
        <v>1186</v>
      </c>
      <c r="Q403" t="s">
        <v>1186</v>
      </c>
    </row>
    <row r="404" spans="1:18" customHeight="1" ht="58">
      <c r="A404" s="16"/>
      <c r="B404" s="18" t="s">
        <v>1189</v>
      </c>
      <c r="C404" s="17" t="s">
        <v>552</v>
      </c>
      <c r="D404" s="17" t="s">
        <v>1190</v>
      </c>
      <c r="E404" s="17" t="s">
        <v>1191</v>
      </c>
      <c r="F404" s="19"/>
      <c r="G404" s="20">
        <v>1.0</v>
      </c>
      <c r="H404" s="21"/>
      <c r="I404" s="21">
        <v>203.0</v>
      </c>
      <c r="J404" s="22">
        <v>94.0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1192</v>
      </c>
      <c r="P404" t="s">
        <v>1188</v>
      </c>
      <c r="Q404" t="s">
        <v>1188</v>
      </c>
    </row>
    <row r="405" spans="1:18" customHeight="1" ht="58">
      <c r="A405" s="16"/>
      <c r="B405" s="18" t="s">
        <v>1189</v>
      </c>
      <c r="C405" s="17" t="s">
        <v>552</v>
      </c>
      <c r="D405" s="17" t="s">
        <v>1194</v>
      </c>
      <c r="E405" s="17" t="s">
        <v>1191</v>
      </c>
      <c r="F405" s="19"/>
      <c r="G405" s="20">
        <v>1.0</v>
      </c>
      <c r="H405" s="21"/>
      <c r="I405" s="21">
        <v>203.0</v>
      </c>
      <c r="J405" s="22">
        <v>10.0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1195</v>
      </c>
      <c r="P405" t="s">
        <v>1193</v>
      </c>
      <c r="Q405" t="s">
        <v>1193</v>
      </c>
    </row>
    <row r="406" spans="1:18" customHeight="1" ht="58">
      <c r="A406" s="16"/>
      <c r="B406" s="18" t="s">
        <v>1189</v>
      </c>
      <c r="C406" s="17" t="s">
        <v>552</v>
      </c>
      <c r="D406" s="17" t="s">
        <v>1197</v>
      </c>
      <c r="E406" s="17" t="s">
        <v>1191</v>
      </c>
      <c r="F406" s="19"/>
      <c r="G406" s="20">
        <v>1.0</v>
      </c>
      <c r="H406" s="21"/>
      <c r="I406" s="21">
        <v>203.0</v>
      </c>
      <c r="J406" s="22">
        <v>42.0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1198</v>
      </c>
      <c r="P406" t="s">
        <v>1196</v>
      </c>
      <c r="Q406" t="s">
        <v>1196</v>
      </c>
    </row>
    <row r="407" spans="1:18" customHeight="1" ht="58">
      <c r="A407" s="16"/>
      <c r="B407" s="18" t="s">
        <v>1189</v>
      </c>
      <c r="C407" s="17" t="s">
        <v>552</v>
      </c>
      <c r="D407" s="17" t="s">
        <v>1200</v>
      </c>
      <c r="E407" s="17" t="s">
        <v>1191</v>
      </c>
      <c r="F407" s="19"/>
      <c r="G407" s="20">
        <v>1.0</v>
      </c>
      <c r="H407" s="21"/>
      <c r="I407" s="21">
        <v>203.0</v>
      </c>
      <c r="J407" s="22">
        <v>76.0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1201</v>
      </c>
      <c r="P407" t="s">
        <v>1199</v>
      </c>
      <c r="Q407" t="s">
        <v>1199</v>
      </c>
    </row>
    <row r="408" spans="1:18" customHeight="1" ht="58">
      <c r="A408" s="16"/>
      <c r="B408" s="18" t="s">
        <v>1189</v>
      </c>
      <c r="C408" s="17" t="s">
        <v>552</v>
      </c>
      <c r="D408" s="17" t="s">
        <v>1203</v>
      </c>
      <c r="E408" s="17" t="s">
        <v>1191</v>
      </c>
      <c r="F408" s="19"/>
      <c r="G408" s="20">
        <v>1.0</v>
      </c>
      <c r="H408" s="21"/>
      <c r="I408" s="21">
        <v>203.0</v>
      </c>
      <c r="J408" s="22">
        <v>92.0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1204</v>
      </c>
      <c r="P408" t="s">
        <v>1202</v>
      </c>
      <c r="Q408" t="s">
        <v>1202</v>
      </c>
    </row>
    <row r="409" spans="1:18" customHeight="1" ht="58">
      <c r="A409" s="16"/>
      <c r="B409" s="18" t="s">
        <v>1189</v>
      </c>
      <c r="C409" s="17" t="s">
        <v>552</v>
      </c>
      <c r="D409" s="17" t="s">
        <v>1206</v>
      </c>
      <c r="E409" s="17" t="s">
        <v>1191</v>
      </c>
      <c r="F409" s="19"/>
      <c r="G409" s="20">
        <v>1.0</v>
      </c>
      <c r="H409" s="21"/>
      <c r="I409" s="21">
        <v>203.0</v>
      </c>
      <c r="J409" s="22">
        <v>108.0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1207</v>
      </c>
      <c r="P409" t="s">
        <v>1205</v>
      </c>
      <c r="Q409" t="s">
        <v>1205</v>
      </c>
    </row>
    <row r="410" spans="1:18" customHeight="1" ht="58">
      <c r="A410" s="16"/>
      <c r="B410" s="18" t="s">
        <v>1189</v>
      </c>
      <c r="C410" s="17" t="s">
        <v>552</v>
      </c>
      <c r="D410" s="17" t="s">
        <v>1209</v>
      </c>
      <c r="E410" s="17" t="s">
        <v>1191</v>
      </c>
      <c r="F410" s="19"/>
      <c r="G410" s="20">
        <v>1.0</v>
      </c>
      <c r="H410" s="21"/>
      <c r="I410" s="21">
        <v>203.0</v>
      </c>
      <c r="J410" s="22">
        <v>137.0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1210</v>
      </c>
      <c r="P410" t="s">
        <v>1208</v>
      </c>
      <c r="Q410" t="s">
        <v>1208</v>
      </c>
    </row>
    <row r="411" spans="1:18" customHeight="1" ht="58">
      <c r="A411" s="16"/>
      <c r="B411" s="18" t="s">
        <v>1189</v>
      </c>
      <c r="C411" s="17" t="s">
        <v>552</v>
      </c>
      <c r="D411" s="17" t="s">
        <v>1212</v>
      </c>
      <c r="E411" s="17" t="s">
        <v>1191</v>
      </c>
      <c r="F411" s="19"/>
      <c r="G411" s="20">
        <v>1.0</v>
      </c>
      <c r="H411" s="21"/>
      <c r="I411" s="21">
        <v>203.0</v>
      </c>
      <c r="J411" s="22">
        <v>106.0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1213</v>
      </c>
      <c r="P411" t="s">
        <v>1211</v>
      </c>
      <c r="Q411" t="s">
        <v>1211</v>
      </c>
    </row>
    <row r="412" spans="1:18" customHeight="1" ht="58">
      <c r="A412" s="16"/>
      <c r="B412" s="18" t="s">
        <v>1189</v>
      </c>
      <c r="C412" s="17" t="s">
        <v>552</v>
      </c>
      <c r="D412" s="17" t="s">
        <v>1215</v>
      </c>
      <c r="E412" s="17" t="s">
        <v>1191</v>
      </c>
      <c r="F412" s="19"/>
      <c r="G412" s="20">
        <v>1.0</v>
      </c>
      <c r="H412" s="21"/>
      <c r="I412" s="21">
        <v>203.0</v>
      </c>
      <c r="J412" s="22">
        <v>47.0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1216</v>
      </c>
      <c r="P412" t="s">
        <v>1214</v>
      </c>
      <c r="Q412" t="s">
        <v>1214</v>
      </c>
    </row>
    <row r="413" spans="1:18" customHeight="1" ht="58">
      <c r="A413" s="16"/>
      <c r="B413" s="18" t="s">
        <v>1189</v>
      </c>
      <c r="C413" s="17" t="s">
        <v>552</v>
      </c>
      <c r="D413" s="17" t="s">
        <v>1218</v>
      </c>
      <c r="E413" s="17" t="s">
        <v>1191</v>
      </c>
      <c r="F413" s="19"/>
      <c r="G413" s="20">
        <v>1.0</v>
      </c>
      <c r="H413" s="21"/>
      <c r="I413" s="21">
        <v>203.0</v>
      </c>
      <c r="J413" s="22">
        <v>74.0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1219</v>
      </c>
      <c r="P413" t="s">
        <v>1217</v>
      </c>
      <c r="Q413" t="s">
        <v>1217</v>
      </c>
    </row>
    <row r="414" spans="1:18" customHeight="1" ht="58">
      <c r="A414" s="16"/>
      <c r="B414" s="18" t="s">
        <v>1189</v>
      </c>
      <c r="C414" s="17" t="s">
        <v>552</v>
      </c>
      <c r="D414" s="17" t="s">
        <v>1221</v>
      </c>
      <c r="E414" s="17" t="s">
        <v>1191</v>
      </c>
      <c r="F414" s="19"/>
      <c r="G414" s="20">
        <v>1.0</v>
      </c>
      <c r="H414" s="21"/>
      <c r="I414" s="21">
        <v>203.0</v>
      </c>
      <c r="J414" s="22">
        <v>9.0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1222</v>
      </c>
      <c r="P414" t="s">
        <v>1220</v>
      </c>
      <c r="Q414" t="s">
        <v>1220</v>
      </c>
    </row>
    <row r="415" spans="1:18" customHeight="1" ht="58">
      <c r="A415" s="16"/>
      <c r="B415" s="18" t="s">
        <v>1189</v>
      </c>
      <c r="C415" s="17" t="s">
        <v>552</v>
      </c>
      <c r="D415" s="17" t="s">
        <v>1224</v>
      </c>
      <c r="E415" s="17" t="s">
        <v>1191</v>
      </c>
      <c r="F415" s="19"/>
      <c r="G415" s="20">
        <v>1.0</v>
      </c>
      <c r="H415" s="21"/>
      <c r="I415" s="21">
        <v>203.0</v>
      </c>
      <c r="J415" s="22">
        <v>157.0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1225</v>
      </c>
      <c r="P415" t="s">
        <v>1223</v>
      </c>
      <c r="Q415" t="s">
        <v>1223</v>
      </c>
    </row>
    <row r="416" spans="1:18" customHeight="1" ht="58">
      <c r="A416" s="16"/>
      <c r="B416" s="18" t="s">
        <v>1189</v>
      </c>
      <c r="C416" s="17" t="s">
        <v>552</v>
      </c>
      <c r="D416" s="17" t="s">
        <v>1227</v>
      </c>
      <c r="E416" s="17" t="s">
        <v>1191</v>
      </c>
      <c r="F416" s="19"/>
      <c r="G416" s="20">
        <v>1.0</v>
      </c>
      <c r="H416" s="21"/>
      <c r="I416" s="21">
        <v>203.0</v>
      </c>
      <c r="J416" s="22">
        <v>211.0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1228</v>
      </c>
      <c r="P416" t="s">
        <v>1226</v>
      </c>
      <c r="Q416" t="s">
        <v>1226</v>
      </c>
    </row>
    <row r="417" spans="1:18" customHeight="1" ht="58">
      <c r="A417" s="16"/>
      <c r="B417" s="18" t="s">
        <v>1189</v>
      </c>
      <c r="C417" s="17" t="s">
        <v>552</v>
      </c>
      <c r="D417" s="17" t="s">
        <v>1230</v>
      </c>
      <c r="E417" s="17" t="s">
        <v>1191</v>
      </c>
      <c r="F417" s="19"/>
      <c r="G417" s="20">
        <v>1.0</v>
      </c>
      <c r="H417" s="21"/>
      <c r="I417" s="21">
        <v>203.0</v>
      </c>
      <c r="J417" s="22">
        <v>779.0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1231</v>
      </c>
      <c r="P417" t="s">
        <v>1229</v>
      </c>
      <c r="Q417" t="s">
        <v>1229</v>
      </c>
    </row>
    <row r="418" spans="1:18" customHeight="1" ht="58">
      <c r="A418" s="16"/>
      <c r="B418" s="18" t="s">
        <v>1189</v>
      </c>
      <c r="C418" s="17" t="s">
        <v>552</v>
      </c>
      <c r="D418" s="17" t="s">
        <v>1233</v>
      </c>
      <c r="E418" s="17" t="s">
        <v>1191</v>
      </c>
      <c r="F418" s="19"/>
      <c r="G418" s="20">
        <v>1.0</v>
      </c>
      <c r="H418" s="21"/>
      <c r="I418" s="21">
        <v>203.0</v>
      </c>
      <c r="J418" s="22">
        <v>50.0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1234</v>
      </c>
      <c r="P418" t="s">
        <v>1232</v>
      </c>
      <c r="Q418" t="s">
        <v>1232</v>
      </c>
    </row>
    <row r="419" spans="1:18" customHeight="1" ht="58">
      <c r="A419" s="16"/>
      <c r="B419" s="18" t="s">
        <v>1189</v>
      </c>
      <c r="C419" s="17" t="s">
        <v>552</v>
      </c>
      <c r="D419" s="17" t="s">
        <v>1236</v>
      </c>
      <c r="E419" s="17" t="s">
        <v>1191</v>
      </c>
      <c r="F419" s="19"/>
      <c r="G419" s="20">
        <v>1.0</v>
      </c>
      <c r="H419" s="21"/>
      <c r="I419" s="21">
        <v>203.0</v>
      </c>
      <c r="J419" s="22">
        <v>93.0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1237</v>
      </c>
      <c r="P419" t="s">
        <v>1235</v>
      </c>
      <c r="Q419" t="s">
        <v>1235</v>
      </c>
    </row>
    <row r="420" spans="1:18" customHeight="1" ht="58">
      <c r="A420" s="16"/>
      <c r="B420" s="18" t="s">
        <v>1189</v>
      </c>
      <c r="C420" s="17" t="s">
        <v>552</v>
      </c>
      <c r="D420" s="17" t="s">
        <v>1239</v>
      </c>
      <c r="E420" s="17" t="s">
        <v>1191</v>
      </c>
      <c r="F420" s="19"/>
      <c r="G420" s="20">
        <v>1.0</v>
      </c>
      <c r="H420" s="21"/>
      <c r="I420" s="21">
        <v>203.0</v>
      </c>
      <c r="J420" s="22">
        <v>374.0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1240</v>
      </c>
      <c r="P420" t="s">
        <v>1238</v>
      </c>
      <c r="Q420" t="s">
        <v>1238</v>
      </c>
    </row>
    <row r="421" spans="1:18" customHeight="1" ht="58">
      <c r="A421" s="16"/>
      <c r="B421" s="18" t="s">
        <v>1242</v>
      </c>
      <c r="C421" s="17" t="s">
        <v>552</v>
      </c>
      <c r="D421" s="17" t="s">
        <v>1056</v>
      </c>
      <c r="E421" s="17" t="s">
        <v>1243</v>
      </c>
      <c r="F421" s="19"/>
      <c r="G421" s="20">
        <v>1.0</v>
      </c>
      <c r="H421" s="21"/>
      <c r="I421" s="21">
        <v>284.0</v>
      </c>
      <c r="J421" s="22">
        <v>1.0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1244</v>
      </c>
      <c r="P421" t="s">
        <v>1241</v>
      </c>
      <c r="Q421" t="s">
        <v>1241</v>
      </c>
    </row>
    <row r="422" spans="1:18" customHeight="1" ht="58">
      <c r="A422" s="16"/>
      <c r="B422" s="18" t="s">
        <v>1246</v>
      </c>
      <c r="C422" s="17" t="s">
        <v>552</v>
      </c>
      <c r="D422" s="17" t="s">
        <v>1247</v>
      </c>
      <c r="E422" s="17" t="s">
        <v>1248</v>
      </c>
      <c r="F422" s="19"/>
      <c r="G422" s="20">
        <v>1.0</v>
      </c>
      <c r="H422" s="21"/>
      <c r="I422" s="21">
        <v>284.0</v>
      </c>
      <c r="J422" s="22">
        <v>1.0</v>
      </c>
      <c r="K422" s="50"/>
      <c r="L422" s="21" t="str">
        <f>IF(K422&gt;0,K422*I422,"")</f>
      </c>
      <c r="M422" s="52"/>
      <c r="N422" t="str">
        <f>IF(K422&gt;0,COUNTIF($K$7:K422,"&gt;0"),"")</f>
      </c>
      <c r="P422" t="s">
        <v>1245</v>
      </c>
      <c r="Q422" t="s">
        <v>1245</v>
      </c>
    </row>
    <row r="423" spans="1:18" customHeight="1" ht="58">
      <c r="A423" s="16"/>
      <c r="B423" s="18" t="s">
        <v>1250</v>
      </c>
      <c r="C423" s="17" t="s">
        <v>552</v>
      </c>
      <c r="D423" s="17" t="s">
        <v>1251</v>
      </c>
      <c r="E423" s="17" t="s">
        <v>1252</v>
      </c>
      <c r="F423" s="19"/>
      <c r="G423" s="20">
        <v>1.0</v>
      </c>
      <c r="H423" s="21"/>
      <c r="I423" s="21">
        <v>231.0</v>
      </c>
      <c r="J423" s="22">
        <v>1.0</v>
      </c>
      <c r="K423" s="50"/>
      <c r="L423" s="21" t="str">
        <f>IF(K423&gt;0,K423*I423,"")</f>
      </c>
      <c r="M423" s="52"/>
      <c r="N423" t="str">
        <f>IF(K423&gt;0,COUNTIF($K$7:K423,"&gt;0"),"")</f>
      </c>
      <c r="P423" t="s">
        <v>1249</v>
      </c>
      <c r="Q423" t="s">
        <v>1249</v>
      </c>
    </row>
    <row r="424" spans="1:18" customHeight="1" ht="58">
      <c r="A424" s="16"/>
      <c r="B424" s="18" t="s">
        <v>1254</v>
      </c>
      <c r="C424" s="17" t="s">
        <v>552</v>
      </c>
      <c r="D424" s="17" t="s">
        <v>261</v>
      </c>
      <c r="E424" s="17" t="s">
        <v>1255</v>
      </c>
      <c r="F424" s="19"/>
      <c r="G424" s="20">
        <v>1.0</v>
      </c>
      <c r="H424" s="21"/>
      <c r="I424" s="21">
        <v>143.0</v>
      </c>
      <c r="J424" s="22">
        <v>123.0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1256</v>
      </c>
      <c r="P424" t="s">
        <v>1253</v>
      </c>
      <c r="Q424" t="s">
        <v>1253</v>
      </c>
    </row>
    <row r="425" spans="1:18" customHeight="1" ht="58">
      <c r="A425" s="16"/>
      <c r="B425" s="18" t="s">
        <v>1254</v>
      </c>
      <c r="C425" s="17" t="s">
        <v>552</v>
      </c>
      <c r="D425" s="17" t="s">
        <v>879</v>
      </c>
      <c r="E425" s="17" t="s">
        <v>1255</v>
      </c>
      <c r="F425" s="19"/>
      <c r="G425" s="20">
        <v>1.0</v>
      </c>
      <c r="H425" s="21"/>
      <c r="I425" s="21">
        <v>143.0</v>
      </c>
      <c r="J425" s="22">
        <v>156.0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1258</v>
      </c>
      <c r="P425" t="s">
        <v>1257</v>
      </c>
      <c r="Q425" t="s">
        <v>1257</v>
      </c>
    </row>
    <row r="426" spans="1:18" customHeight="1" ht="58">
      <c r="A426" s="16"/>
      <c r="B426" s="18" t="s">
        <v>1254</v>
      </c>
      <c r="C426" s="17" t="s">
        <v>552</v>
      </c>
      <c r="D426" s="17" t="s">
        <v>684</v>
      </c>
      <c r="E426" s="17" t="s">
        <v>1255</v>
      </c>
      <c r="F426" s="19"/>
      <c r="G426" s="20">
        <v>1.0</v>
      </c>
      <c r="H426" s="21"/>
      <c r="I426" s="21">
        <v>143.0</v>
      </c>
      <c r="J426" s="22">
        <v>141.0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1260</v>
      </c>
      <c r="P426" t="s">
        <v>1259</v>
      </c>
      <c r="Q426" t="s">
        <v>1259</v>
      </c>
    </row>
    <row r="427" spans="1:18" customHeight="1" ht="58">
      <c r="A427" s="16"/>
      <c r="B427" s="18" t="s">
        <v>1254</v>
      </c>
      <c r="C427" s="17" t="s">
        <v>552</v>
      </c>
      <c r="D427" s="17" t="s">
        <v>1262</v>
      </c>
      <c r="E427" s="17" t="s">
        <v>1255</v>
      </c>
      <c r="F427" s="19"/>
      <c r="G427" s="20">
        <v>1.0</v>
      </c>
      <c r="H427" s="21"/>
      <c r="I427" s="21">
        <v>143.0</v>
      </c>
      <c r="J427" s="22">
        <v>79.0</v>
      </c>
      <c r="K427" s="50"/>
      <c r="L427" s="21" t="str">
        <f>IF(K427&gt;0,K427*I427,"")</f>
      </c>
      <c r="M427" s="52"/>
      <c r="N427" t="str">
        <f>IF(K427&gt;0,COUNTIF($K$7:K427,"&gt;0"),"")</f>
      </c>
      <c r="O427" t="s">
        <v>1263</v>
      </c>
      <c r="P427" t="s">
        <v>1261</v>
      </c>
      <c r="Q427" t="s">
        <v>1261</v>
      </c>
    </row>
    <row r="428" spans="1:18" customHeight="1" ht="58">
      <c r="A428" s="16"/>
      <c r="B428" s="18" t="s">
        <v>1265</v>
      </c>
      <c r="C428" s="17" t="s">
        <v>552</v>
      </c>
      <c r="D428" s="17" t="s">
        <v>1266</v>
      </c>
      <c r="E428" s="17" t="s">
        <v>1267</v>
      </c>
      <c r="F428" s="19"/>
      <c r="G428" s="20">
        <v>1.0</v>
      </c>
      <c r="H428" s="21"/>
      <c r="I428" s="21">
        <v>261.0</v>
      </c>
      <c r="J428" s="22">
        <v>1.0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1268</v>
      </c>
      <c r="P428" t="s">
        <v>1264</v>
      </c>
      <c r="Q428" t="s">
        <v>1264</v>
      </c>
    </row>
    <row r="429" spans="1:18" customHeight="1" ht="58">
      <c r="A429" s="16"/>
      <c r="B429" s="18" t="s">
        <v>1265</v>
      </c>
      <c r="C429" s="17" t="s">
        <v>552</v>
      </c>
      <c r="D429" s="17" t="s">
        <v>1270</v>
      </c>
      <c r="E429" s="17" t="s">
        <v>1267</v>
      </c>
      <c r="F429" s="19"/>
      <c r="G429" s="20">
        <v>1.0</v>
      </c>
      <c r="H429" s="21"/>
      <c r="I429" s="21">
        <v>261.0</v>
      </c>
      <c r="J429" s="22">
        <v>3.0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1271</v>
      </c>
      <c r="P429" t="s">
        <v>1269</v>
      </c>
      <c r="Q429" t="s">
        <v>1269</v>
      </c>
    </row>
    <row r="430" spans="1:18" customHeight="1" ht="58">
      <c r="A430" s="16"/>
      <c r="B430" s="18" t="s">
        <v>1273</v>
      </c>
      <c r="C430" s="17" t="s">
        <v>552</v>
      </c>
      <c r="D430" s="17" t="s">
        <v>1112</v>
      </c>
      <c r="E430" s="17" t="s">
        <v>1274</v>
      </c>
      <c r="F430" s="19"/>
      <c r="G430" s="20">
        <v>1.0</v>
      </c>
      <c r="H430" s="21"/>
      <c r="I430" s="21">
        <v>231.0</v>
      </c>
      <c r="J430" s="22">
        <v>46.0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1275</v>
      </c>
      <c r="P430" t="s">
        <v>1272</v>
      </c>
      <c r="Q430" t="s">
        <v>1272</v>
      </c>
    </row>
    <row r="431" spans="1:18" customHeight="1" ht="58">
      <c r="A431" s="16"/>
      <c r="B431" s="18" t="s">
        <v>1277</v>
      </c>
      <c r="C431" s="17" t="s">
        <v>552</v>
      </c>
      <c r="D431" s="17" t="s">
        <v>1278</v>
      </c>
      <c r="E431" s="17" t="s">
        <v>1279</v>
      </c>
      <c r="F431" s="19"/>
      <c r="G431" s="20">
        <v>1.0</v>
      </c>
      <c r="H431" s="21"/>
      <c r="I431" s="21">
        <v>212.0</v>
      </c>
      <c r="J431" s="22">
        <v>193.0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1280</v>
      </c>
      <c r="P431" t="s">
        <v>1276</v>
      </c>
      <c r="Q431" t="s">
        <v>1276</v>
      </c>
    </row>
    <row r="432" spans="1:18" customHeight="1" ht="58">
      <c r="A432" s="16"/>
      <c r="B432" s="18" t="s">
        <v>1277</v>
      </c>
      <c r="C432" s="17" t="s">
        <v>552</v>
      </c>
      <c r="D432" s="17" t="s">
        <v>1282</v>
      </c>
      <c r="E432" s="17" t="s">
        <v>1279</v>
      </c>
      <c r="F432" s="19"/>
      <c r="G432" s="20">
        <v>1.0</v>
      </c>
      <c r="H432" s="21"/>
      <c r="I432" s="21">
        <v>212.0</v>
      </c>
      <c r="J432" s="22">
        <v>310.0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1283</v>
      </c>
      <c r="P432" t="s">
        <v>1281</v>
      </c>
      <c r="Q432" t="s">
        <v>1281</v>
      </c>
    </row>
    <row r="433" spans="1:18" customHeight="1" ht="58">
      <c r="A433" s="16"/>
      <c r="B433" s="18" t="s">
        <v>1285</v>
      </c>
      <c r="C433" s="17" t="s">
        <v>552</v>
      </c>
      <c r="D433" s="17" t="s">
        <v>1286</v>
      </c>
      <c r="E433" s="17" t="s">
        <v>1287</v>
      </c>
      <c r="F433" s="19"/>
      <c r="G433" s="20">
        <v>1.0</v>
      </c>
      <c r="H433" s="21"/>
      <c r="I433" s="21">
        <v>228.0</v>
      </c>
      <c r="J433" s="22">
        <v>24.0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1288</v>
      </c>
      <c r="P433" t="s">
        <v>1284</v>
      </c>
      <c r="Q433" t="s">
        <v>1284</v>
      </c>
    </row>
    <row r="434" spans="1:18" customHeight="1" ht="58">
      <c r="A434" s="16"/>
      <c r="B434" s="18" t="s">
        <v>1290</v>
      </c>
      <c r="C434" s="17" t="s">
        <v>1291</v>
      </c>
      <c r="D434" s="17" t="s">
        <v>1292</v>
      </c>
      <c r="E434" s="17" t="s">
        <v>1293</v>
      </c>
      <c r="F434" s="19"/>
      <c r="G434" s="20">
        <v>1.0</v>
      </c>
      <c r="H434" s="21"/>
      <c r="I434" s="21">
        <v>150.0</v>
      </c>
      <c r="J434" s="22">
        <v>1653.0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1294</v>
      </c>
      <c r="P434" t="s">
        <v>1289</v>
      </c>
      <c r="Q434" t="s">
        <v>1289</v>
      </c>
    </row>
    <row r="435" spans="1:18" customHeight="1" ht="58">
      <c r="A435" s="16"/>
      <c r="B435" s="18" t="s">
        <v>1290</v>
      </c>
      <c r="C435" s="17" t="s">
        <v>1291</v>
      </c>
      <c r="D435" s="17" t="s">
        <v>1296</v>
      </c>
      <c r="E435" s="17" t="s">
        <v>1293</v>
      </c>
      <c r="F435" s="19"/>
      <c r="G435" s="20">
        <v>1.0</v>
      </c>
      <c r="H435" s="21"/>
      <c r="I435" s="21">
        <v>150.0</v>
      </c>
      <c r="J435" s="22">
        <v>645.0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1297</v>
      </c>
      <c r="P435" t="s">
        <v>1295</v>
      </c>
      <c r="Q435" t="s">
        <v>1295</v>
      </c>
    </row>
    <row r="436" spans="1:18" customHeight="1" ht="58">
      <c r="A436" s="16"/>
      <c r="B436" s="18" t="s">
        <v>1290</v>
      </c>
      <c r="C436" s="17" t="s">
        <v>1291</v>
      </c>
      <c r="D436" s="17" t="s">
        <v>1299</v>
      </c>
      <c r="E436" s="17" t="s">
        <v>1293</v>
      </c>
      <c r="F436" s="19"/>
      <c r="G436" s="20">
        <v>1.0</v>
      </c>
      <c r="H436" s="21"/>
      <c r="I436" s="21">
        <v>150.0</v>
      </c>
      <c r="J436" s="22">
        <v>702.0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1300</v>
      </c>
      <c r="P436" t="s">
        <v>1298</v>
      </c>
      <c r="Q436" t="s">
        <v>1298</v>
      </c>
    </row>
    <row r="437" spans="1:18" customHeight="1" ht="58">
      <c r="A437" s="16"/>
      <c r="B437" s="18" t="s">
        <v>1290</v>
      </c>
      <c r="C437" s="17" t="s">
        <v>1291</v>
      </c>
      <c r="D437" s="17" t="s">
        <v>1302</v>
      </c>
      <c r="E437" s="17" t="s">
        <v>1293</v>
      </c>
      <c r="F437" s="19"/>
      <c r="G437" s="20">
        <v>1.0</v>
      </c>
      <c r="H437" s="21"/>
      <c r="I437" s="21">
        <v>150.0</v>
      </c>
      <c r="J437" s="22">
        <v>763.0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1303</v>
      </c>
      <c r="P437" t="s">
        <v>1301</v>
      </c>
      <c r="Q437" t="s">
        <v>1301</v>
      </c>
    </row>
    <row r="438" spans="1:18" customHeight="1" ht="58">
      <c r="A438" s="16"/>
      <c r="B438" s="18" t="s">
        <v>1290</v>
      </c>
      <c r="C438" s="17" t="s">
        <v>1291</v>
      </c>
      <c r="D438" s="17" t="s">
        <v>1305</v>
      </c>
      <c r="E438" s="17" t="s">
        <v>1293</v>
      </c>
      <c r="F438" s="19"/>
      <c r="G438" s="20">
        <v>1.0</v>
      </c>
      <c r="H438" s="21"/>
      <c r="I438" s="21">
        <v>150.0</v>
      </c>
      <c r="J438" s="22">
        <v>5.0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1306</v>
      </c>
      <c r="P438" t="s">
        <v>1304</v>
      </c>
      <c r="Q438" t="s">
        <v>1304</v>
      </c>
    </row>
    <row r="439" spans="1:18" customHeight="1" ht="58">
      <c r="A439" s="16"/>
      <c r="B439" s="18" t="s">
        <v>1290</v>
      </c>
      <c r="C439" s="17" t="s">
        <v>1291</v>
      </c>
      <c r="D439" s="17" t="s">
        <v>1308</v>
      </c>
      <c r="E439" s="17" t="s">
        <v>1293</v>
      </c>
      <c r="F439" s="19"/>
      <c r="G439" s="20">
        <v>1.0</v>
      </c>
      <c r="H439" s="21"/>
      <c r="I439" s="21">
        <v>150.0</v>
      </c>
      <c r="J439" s="22">
        <v>171.0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1309</v>
      </c>
      <c r="P439" t="s">
        <v>1307</v>
      </c>
      <c r="Q439" t="s">
        <v>1307</v>
      </c>
    </row>
    <row r="440" spans="1:18" customHeight="1" ht="58">
      <c r="A440" s="16"/>
      <c r="B440" s="18" t="s">
        <v>1290</v>
      </c>
      <c r="C440" s="17" t="s">
        <v>1291</v>
      </c>
      <c r="D440" s="17" t="s">
        <v>1311</v>
      </c>
      <c r="E440" s="17" t="s">
        <v>1293</v>
      </c>
      <c r="F440" s="19"/>
      <c r="G440" s="20">
        <v>1.0</v>
      </c>
      <c r="H440" s="21"/>
      <c r="I440" s="21">
        <v>150.0</v>
      </c>
      <c r="J440" s="22">
        <v>75.0</v>
      </c>
      <c r="K440" s="50"/>
      <c r="L440" s="21" t="str">
        <f>IF(K440&gt;0,K440*I440,"")</f>
      </c>
      <c r="M440" s="52"/>
      <c r="N440" t="str">
        <f>IF(K440&gt;0,COUNTIF($K$7:K440,"&gt;0"),"")</f>
      </c>
      <c r="O440" t="s">
        <v>1312</v>
      </c>
      <c r="P440" t="s">
        <v>1310</v>
      </c>
      <c r="Q440" t="s">
        <v>1310</v>
      </c>
    </row>
    <row r="441" spans="1:18" customHeight="1" ht="58">
      <c r="A441" s="16"/>
      <c r="B441" s="18" t="s">
        <v>1290</v>
      </c>
      <c r="C441" s="17" t="s">
        <v>1291</v>
      </c>
      <c r="D441" s="17" t="s">
        <v>1314</v>
      </c>
      <c r="E441" s="17" t="s">
        <v>1293</v>
      </c>
      <c r="F441" s="19"/>
      <c r="G441" s="20">
        <v>1.0</v>
      </c>
      <c r="H441" s="21"/>
      <c r="I441" s="21">
        <v>150.0</v>
      </c>
      <c r="J441" s="22">
        <v>1268.0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1315</v>
      </c>
      <c r="P441" t="s">
        <v>1313</v>
      </c>
      <c r="Q441" t="s">
        <v>1313</v>
      </c>
    </row>
    <row r="442" spans="1:18" customHeight="1" ht="58">
      <c r="A442" s="16"/>
      <c r="B442" s="18" t="s">
        <v>1290</v>
      </c>
      <c r="C442" s="17" t="s">
        <v>1291</v>
      </c>
      <c r="D442" s="17" t="s">
        <v>1317</v>
      </c>
      <c r="E442" s="17" t="s">
        <v>1293</v>
      </c>
      <c r="F442" s="19"/>
      <c r="G442" s="20">
        <v>1.0</v>
      </c>
      <c r="H442" s="21"/>
      <c r="I442" s="21">
        <v>150.0</v>
      </c>
      <c r="J442" s="22">
        <v>255.0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1318</v>
      </c>
      <c r="P442" t="s">
        <v>1316</v>
      </c>
      <c r="Q442" t="s">
        <v>1316</v>
      </c>
    </row>
    <row r="443" spans="1:18" customHeight="1" ht="58">
      <c r="A443" s="16"/>
      <c r="B443" s="18" t="s">
        <v>1290</v>
      </c>
      <c r="C443" s="17" t="s">
        <v>1291</v>
      </c>
      <c r="D443" s="17" t="s">
        <v>1320</v>
      </c>
      <c r="E443" s="17" t="s">
        <v>1293</v>
      </c>
      <c r="F443" s="19"/>
      <c r="G443" s="20">
        <v>1.0</v>
      </c>
      <c r="H443" s="21"/>
      <c r="I443" s="21">
        <v>150.0</v>
      </c>
      <c r="J443" s="22">
        <v>1007.0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1321</v>
      </c>
      <c r="P443" t="s">
        <v>1319</v>
      </c>
      <c r="Q443" t="s">
        <v>1319</v>
      </c>
    </row>
    <row r="444" spans="1:18" customHeight="1" ht="58">
      <c r="A444" s="16"/>
      <c r="B444" s="18" t="s">
        <v>1290</v>
      </c>
      <c r="C444" s="17" t="s">
        <v>1291</v>
      </c>
      <c r="D444" s="17" t="s">
        <v>1323</v>
      </c>
      <c r="E444" s="17" t="s">
        <v>1293</v>
      </c>
      <c r="F444" s="19"/>
      <c r="G444" s="20">
        <v>1.0</v>
      </c>
      <c r="H444" s="21"/>
      <c r="I444" s="21">
        <v>150.0</v>
      </c>
      <c r="J444" s="22">
        <v>796.0</v>
      </c>
      <c r="K444" s="50"/>
      <c r="L444" s="21" t="str">
        <f>IF(K444&gt;0,K444*I444,"")</f>
      </c>
      <c r="M444" s="52"/>
      <c r="N444" t="str">
        <f>IF(K444&gt;0,COUNTIF($K$7:K444,"&gt;0"),"")</f>
      </c>
      <c r="O444" t="s">
        <v>1324</v>
      </c>
      <c r="P444" t="s">
        <v>1322</v>
      </c>
      <c r="Q444" t="s">
        <v>1322</v>
      </c>
    </row>
    <row r="445" spans="1:18" customHeight="1" ht="58">
      <c r="A445" s="16"/>
      <c r="B445" s="18" t="s">
        <v>1290</v>
      </c>
      <c r="C445" s="17" t="s">
        <v>1291</v>
      </c>
      <c r="D445" s="17" t="s">
        <v>1326</v>
      </c>
      <c r="E445" s="17" t="s">
        <v>1293</v>
      </c>
      <c r="F445" s="19"/>
      <c r="G445" s="20">
        <v>1.0</v>
      </c>
      <c r="H445" s="21"/>
      <c r="I445" s="21">
        <v>150.0</v>
      </c>
      <c r="J445" s="22">
        <v>1006.0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1327</v>
      </c>
      <c r="P445" t="s">
        <v>1325</v>
      </c>
      <c r="Q445" t="s">
        <v>1325</v>
      </c>
    </row>
    <row r="446" spans="1:18" customHeight="1" ht="58">
      <c r="A446" s="16"/>
      <c r="B446" s="18" t="s">
        <v>1290</v>
      </c>
      <c r="C446" s="17" t="s">
        <v>1291</v>
      </c>
      <c r="D446" s="17" t="s">
        <v>1329</v>
      </c>
      <c r="E446" s="17" t="s">
        <v>1293</v>
      </c>
      <c r="F446" s="19"/>
      <c r="G446" s="20">
        <v>1.0</v>
      </c>
      <c r="H446" s="21"/>
      <c r="I446" s="21">
        <v>150.0</v>
      </c>
      <c r="J446" s="22">
        <v>630.0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1330</v>
      </c>
      <c r="P446" t="s">
        <v>1328</v>
      </c>
      <c r="Q446" t="s">
        <v>1328</v>
      </c>
    </row>
    <row r="447" spans="1:18" customHeight="1" ht="58">
      <c r="A447" s="16"/>
      <c r="B447" s="18" t="s">
        <v>1290</v>
      </c>
      <c r="C447" s="17" t="s">
        <v>1291</v>
      </c>
      <c r="D447" s="17" t="s">
        <v>1332</v>
      </c>
      <c r="E447" s="17" t="s">
        <v>1293</v>
      </c>
      <c r="F447" s="19"/>
      <c r="G447" s="20">
        <v>1.0</v>
      </c>
      <c r="H447" s="21"/>
      <c r="I447" s="21">
        <v>150.0</v>
      </c>
      <c r="J447" s="22">
        <v>1044.0</v>
      </c>
      <c r="K447" s="50"/>
      <c r="L447" s="21" t="str">
        <f>IF(K447&gt;0,K447*I447,"")</f>
      </c>
      <c r="M447" s="52"/>
      <c r="N447" t="str">
        <f>IF(K447&gt;0,COUNTIF($K$7:K447,"&gt;0"),"")</f>
      </c>
      <c r="O447" t="s">
        <v>1333</v>
      </c>
      <c r="P447" t="s">
        <v>1331</v>
      </c>
      <c r="Q447" t="s">
        <v>1331</v>
      </c>
    </row>
    <row r="448" spans="1:18" customHeight="1" ht="58">
      <c r="A448" s="16"/>
      <c r="B448" s="18" t="s">
        <v>1290</v>
      </c>
      <c r="C448" s="17" t="s">
        <v>1291</v>
      </c>
      <c r="D448" s="17" t="s">
        <v>1335</v>
      </c>
      <c r="E448" s="17" t="s">
        <v>1293</v>
      </c>
      <c r="F448" s="19"/>
      <c r="G448" s="20">
        <v>1.0</v>
      </c>
      <c r="H448" s="21"/>
      <c r="I448" s="21">
        <v>150.0</v>
      </c>
      <c r="J448" s="22">
        <v>1198.0</v>
      </c>
      <c r="K448" s="50"/>
      <c r="L448" s="21" t="str">
        <f>IF(K448&gt;0,K448*I448,"")</f>
      </c>
      <c r="M448" s="52"/>
      <c r="N448" t="str">
        <f>IF(K448&gt;0,COUNTIF($K$7:K448,"&gt;0"),"")</f>
      </c>
      <c r="O448" t="s">
        <v>1336</v>
      </c>
      <c r="P448" t="s">
        <v>1334</v>
      </c>
      <c r="Q448" t="s">
        <v>1334</v>
      </c>
    </row>
    <row r="449" spans="1:18" customHeight="1" ht="58">
      <c r="A449" s="16"/>
      <c r="B449" s="18" t="s">
        <v>1290</v>
      </c>
      <c r="C449" s="17" t="s">
        <v>1291</v>
      </c>
      <c r="D449" s="17" t="s">
        <v>1338</v>
      </c>
      <c r="E449" s="17" t="s">
        <v>1293</v>
      </c>
      <c r="F449" s="19"/>
      <c r="G449" s="20">
        <v>1.0</v>
      </c>
      <c r="H449" s="21"/>
      <c r="I449" s="21">
        <v>150.0</v>
      </c>
      <c r="J449" s="22">
        <v>734.0</v>
      </c>
      <c r="K449" s="50"/>
      <c r="L449" s="21" t="str">
        <f>IF(K449&gt;0,K449*I449,"")</f>
      </c>
      <c r="M449" s="52"/>
      <c r="N449" t="str">
        <f>IF(K449&gt;0,COUNTIF($K$7:K449,"&gt;0"),"")</f>
      </c>
      <c r="O449" t="s">
        <v>1339</v>
      </c>
      <c r="P449" t="s">
        <v>1337</v>
      </c>
      <c r="Q449" t="s">
        <v>1337</v>
      </c>
    </row>
    <row r="450" spans="1:18" customHeight="1" ht="58">
      <c r="A450" s="16"/>
      <c r="B450" s="18" t="s">
        <v>1290</v>
      </c>
      <c r="C450" s="17" t="s">
        <v>1291</v>
      </c>
      <c r="D450" s="17" t="s">
        <v>1341</v>
      </c>
      <c r="E450" s="17" t="s">
        <v>1293</v>
      </c>
      <c r="F450" s="19"/>
      <c r="G450" s="20">
        <v>1.0</v>
      </c>
      <c r="H450" s="21"/>
      <c r="I450" s="21">
        <v>150.0</v>
      </c>
      <c r="J450" s="22">
        <v>1066.0</v>
      </c>
      <c r="K450" s="50"/>
      <c r="L450" s="21" t="str">
        <f>IF(K450&gt;0,K450*I450,"")</f>
      </c>
      <c r="M450" s="52"/>
      <c r="N450" t="str">
        <f>IF(K450&gt;0,COUNTIF($K$7:K450,"&gt;0"),"")</f>
      </c>
      <c r="O450" t="s">
        <v>1342</v>
      </c>
      <c r="P450" t="s">
        <v>1340</v>
      </c>
      <c r="Q450" t="s">
        <v>1340</v>
      </c>
    </row>
    <row r="451" spans="1:18" customHeight="1" ht="58">
      <c r="A451" s="16"/>
      <c r="B451" s="18" t="s">
        <v>1290</v>
      </c>
      <c r="C451" s="17" t="s">
        <v>1291</v>
      </c>
      <c r="D451" s="17" t="s">
        <v>1344</v>
      </c>
      <c r="E451" s="17" t="s">
        <v>1293</v>
      </c>
      <c r="F451" s="19"/>
      <c r="G451" s="20">
        <v>1.0</v>
      </c>
      <c r="H451" s="21"/>
      <c r="I451" s="21">
        <v>150.0</v>
      </c>
      <c r="J451" s="22">
        <v>614.0</v>
      </c>
      <c r="K451" s="50"/>
      <c r="L451" s="21" t="str">
        <f>IF(K451&gt;0,K451*I451,"")</f>
      </c>
      <c r="M451" s="52"/>
      <c r="N451" t="str">
        <f>IF(K451&gt;0,COUNTIF($K$7:K451,"&gt;0"),"")</f>
      </c>
      <c r="O451" t="s">
        <v>1345</v>
      </c>
      <c r="P451" t="s">
        <v>1343</v>
      </c>
      <c r="Q451" t="s">
        <v>1343</v>
      </c>
    </row>
    <row r="452" spans="1:18" customHeight="1" ht="58">
      <c r="A452" s="16"/>
      <c r="B452" s="18" t="s">
        <v>1290</v>
      </c>
      <c r="C452" s="17" t="s">
        <v>1291</v>
      </c>
      <c r="D452" s="17" t="s">
        <v>1347</v>
      </c>
      <c r="E452" s="17" t="s">
        <v>1293</v>
      </c>
      <c r="F452" s="19"/>
      <c r="G452" s="20">
        <v>1.0</v>
      </c>
      <c r="H452" s="21"/>
      <c r="I452" s="21">
        <v>150.0</v>
      </c>
      <c r="J452" s="22">
        <v>737.0</v>
      </c>
      <c r="K452" s="50"/>
      <c r="L452" s="21" t="str">
        <f>IF(K452&gt;0,K452*I452,"")</f>
      </c>
      <c r="M452" s="52"/>
      <c r="N452" t="str">
        <f>IF(K452&gt;0,COUNTIF($K$7:K452,"&gt;0"),"")</f>
      </c>
      <c r="O452" t="s">
        <v>1348</v>
      </c>
      <c r="P452" t="s">
        <v>1346</v>
      </c>
      <c r="Q452" t="s">
        <v>1346</v>
      </c>
    </row>
    <row r="453" spans="1:18" customHeight="1" ht="58">
      <c r="A453" s="16"/>
      <c r="B453" s="18" t="s">
        <v>1290</v>
      </c>
      <c r="C453" s="17" t="s">
        <v>1291</v>
      </c>
      <c r="D453" s="17" t="s">
        <v>1350</v>
      </c>
      <c r="E453" s="17" t="s">
        <v>1293</v>
      </c>
      <c r="F453" s="19"/>
      <c r="G453" s="20">
        <v>1.0</v>
      </c>
      <c r="H453" s="21"/>
      <c r="I453" s="21">
        <v>150.0</v>
      </c>
      <c r="J453" s="22">
        <v>716.0</v>
      </c>
      <c r="K453" s="50"/>
      <c r="L453" s="21" t="str">
        <f>IF(K453&gt;0,K453*I453,"")</f>
      </c>
      <c r="M453" s="52"/>
      <c r="N453" t="str">
        <f>IF(K453&gt;0,COUNTIF($K$7:K453,"&gt;0"),"")</f>
      </c>
      <c r="O453" t="s">
        <v>1351</v>
      </c>
      <c r="P453" t="s">
        <v>1349</v>
      </c>
      <c r="Q453" t="s">
        <v>1349</v>
      </c>
    </row>
    <row r="454" spans="1:18" customHeight="1" ht="58">
      <c r="A454" s="16"/>
      <c r="B454" s="18" t="s">
        <v>1290</v>
      </c>
      <c r="C454" s="17" t="s">
        <v>1291</v>
      </c>
      <c r="D454" s="17" t="s">
        <v>1353</v>
      </c>
      <c r="E454" s="17" t="s">
        <v>1293</v>
      </c>
      <c r="F454" s="19"/>
      <c r="G454" s="20">
        <v>1.0</v>
      </c>
      <c r="H454" s="21"/>
      <c r="I454" s="21">
        <v>150.0</v>
      </c>
      <c r="J454" s="22">
        <v>847.0</v>
      </c>
      <c r="K454" s="50"/>
      <c r="L454" s="21" t="str">
        <f>IF(K454&gt;0,K454*I454,"")</f>
      </c>
      <c r="M454" s="52"/>
      <c r="N454" t="str">
        <f>IF(K454&gt;0,COUNTIF($K$7:K454,"&gt;0"),"")</f>
      </c>
      <c r="O454" t="s">
        <v>1354</v>
      </c>
      <c r="P454" t="s">
        <v>1352</v>
      </c>
      <c r="Q454" t="s">
        <v>1352</v>
      </c>
    </row>
    <row r="455" spans="1:18" customHeight="1" ht="58">
      <c r="A455" s="16"/>
      <c r="B455" s="18" t="s">
        <v>1290</v>
      </c>
      <c r="C455" s="17" t="s">
        <v>1291</v>
      </c>
      <c r="D455" s="17" t="s">
        <v>1356</v>
      </c>
      <c r="E455" s="17" t="s">
        <v>1293</v>
      </c>
      <c r="F455" s="19"/>
      <c r="G455" s="20">
        <v>1.0</v>
      </c>
      <c r="H455" s="21"/>
      <c r="I455" s="21">
        <v>150.0</v>
      </c>
      <c r="J455" s="22">
        <v>1179.0</v>
      </c>
      <c r="K455" s="50"/>
      <c r="L455" s="21" t="str">
        <f>IF(K455&gt;0,K455*I455,"")</f>
      </c>
      <c r="M455" s="52"/>
      <c r="N455" t="str">
        <f>IF(K455&gt;0,COUNTIF($K$7:K455,"&gt;0"),"")</f>
      </c>
      <c r="O455" t="s">
        <v>1357</v>
      </c>
      <c r="P455" t="s">
        <v>1355</v>
      </c>
      <c r="Q455" t="s">
        <v>1355</v>
      </c>
    </row>
    <row r="456" spans="1:18" customHeight="1" ht="58">
      <c r="A456" s="16"/>
      <c r="B456" s="18" t="s">
        <v>1290</v>
      </c>
      <c r="C456" s="17" t="s">
        <v>1291</v>
      </c>
      <c r="D456" s="17" t="s">
        <v>1359</v>
      </c>
      <c r="E456" s="17" t="s">
        <v>1293</v>
      </c>
      <c r="F456" s="19"/>
      <c r="G456" s="20">
        <v>1.0</v>
      </c>
      <c r="H456" s="21"/>
      <c r="I456" s="21">
        <v>150.0</v>
      </c>
      <c r="J456" s="22">
        <v>1294.0</v>
      </c>
      <c r="K456" s="50"/>
      <c r="L456" s="21" t="str">
        <f>IF(K456&gt;0,K456*I456,"")</f>
      </c>
      <c r="M456" s="52"/>
      <c r="N456" t="str">
        <f>IF(K456&gt;0,COUNTIF($K$7:K456,"&gt;0"),"")</f>
      </c>
      <c r="O456" t="s">
        <v>1360</v>
      </c>
      <c r="P456" t="s">
        <v>1358</v>
      </c>
      <c r="Q456" t="s">
        <v>1358</v>
      </c>
    </row>
    <row r="457" spans="1:18" customHeight="1" ht="58">
      <c r="A457" s="16"/>
      <c r="B457" s="18" t="s">
        <v>1290</v>
      </c>
      <c r="C457" s="17" t="s">
        <v>1291</v>
      </c>
      <c r="D457" s="17" t="s">
        <v>1362</v>
      </c>
      <c r="E457" s="17" t="s">
        <v>1293</v>
      </c>
      <c r="F457" s="19"/>
      <c r="G457" s="20">
        <v>1.0</v>
      </c>
      <c r="H457" s="21"/>
      <c r="I457" s="21">
        <v>150.0</v>
      </c>
      <c r="J457" s="22">
        <v>1034.0</v>
      </c>
      <c r="K457" s="50"/>
      <c r="L457" s="21" t="str">
        <f>IF(K457&gt;0,K457*I457,"")</f>
      </c>
      <c r="M457" s="52"/>
      <c r="N457" t="str">
        <f>IF(K457&gt;0,COUNTIF($K$7:K457,"&gt;0"),"")</f>
      </c>
      <c r="O457" t="s">
        <v>1363</v>
      </c>
      <c r="P457" t="s">
        <v>1361</v>
      </c>
      <c r="Q457" t="s">
        <v>1361</v>
      </c>
    </row>
    <row r="458" spans="1:18" customHeight="1" ht="58">
      <c r="A458" s="16"/>
      <c r="B458" s="18" t="s">
        <v>1290</v>
      </c>
      <c r="C458" s="17" t="s">
        <v>1291</v>
      </c>
      <c r="D458" s="17" t="s">
        <v>1365</v>
      </c>
      <c r="E458" s="17" t="s">
        <v>1293</v>
      </c>
      <c r="F458" s="19"/>
      <c r="G458" s="20">
        <v>1.0</v>
      </c>
      <c r="H458" s="21"/>
      <c r="I458" s="21">
        <v>150.0</v>
      </c>
      <c r="J458" s="22">
        <v>676.0</v>
      </c>
      <c r="K458" s="50"/>
      <c r="L458" s="21" t="str">
        <f>IF(K458&gt;0,K458*I458,"")</f>
      </c>
      <c r="M458" s="52"/>
      <c r="N458" t="str">
        <f>IF(K458&gt;0,COUNTIF($K$7:K458,"&gt;0"),"")</f>
      </c>
      <c r="O458" t="s">
        <v>1366</v>
      </c>
      <c r="P458" t="s">
        <v>1364</v>
      </c>
      <c r="Q458" t="s">
        <v>1364</v>
      </c>
    </row>
    <row r="459" spans="1:18" customHeight="1" ht="58">
      <c r="A459" s="16"/>
      <c r="B459" s="18" t="s">
        <v>1290</v>
      </c>
      <c r="C459" s="17" t="s">
        <v>1291</v>
      </c>
      <c r="D459" s="17" t="s">
        <v>1368</v>
      </c>
      <c r="E459" s="17" t="s">
        <v>1293</v>
      </c>
      <c r="F459" s="19"/>
      <c r="G459" s="20">
        <v>1.0</v>
      </c>
      <c r="H459" s="21"/>
      <c r="I459" s="21">
        <v>150.0</v>
      </c>
      <c r="J459" s="22">
        <v>1614.0</v>
      </c>
      <c r="K459" s="50"/>
      <c r="L459" s="21" t="str">
        <f>IF(K459&gt;0,K459*I459,"")</f>
      </c>
      <c r="M459" s="52"/>
      <c r="N459" t="str">
        <f>IF(K459&gt;0,COUNTIF($K$7:K459,"&gt;0"),"")</f>
      </c>
      <c r="O459" t="s">
        <v>1369</v>
      </c>
      <c r="P459" t="s">
        <v>1367</v>
      </c>
      <c r="Q459" t="s">
        <v>1367</v>
      </c>
    </row>
    <row r="460" spans="1:18" customHeight="1" ht="58">
      <c r="A460" s="16"/>
      <c r="B460" s="18" t="s">
        <v>1290</v>
      </c>
      <c r="C460" s="17" t="s">
        <v>1291</v>
      </c>
      <c r="D460" s="17" t="s">
        <v>1371</v>
      </c>
      <c r="E460" s="17" t="s">
        <v>1293</v>
      </c>
      <c r="F460" s="19"/>
      <c r="G460" s="20">
        <v>1.0</v>
      </c>
      <c r="H460" s="21"/>
      <c r="I460" s="21">
        <v>150.0</v>
      </c>
      <c r="J460" s="22">
        <v>1572.0</v>
      </c>
      <c r="K460" s="50"/>
      <c r="L460" s="21" t="str">
        <f>IF(K460&gt;0,K460*I460,"")</f>
      </c>
      <c r="M460" s="52"/>
      <c r="N460" t="str">
        <f>IF(K460&gt;0,COUNTIF($K$7:K460,"&gt;0"),"")</f>
      </c>
      <c r="O460" t="s">
        <v>1372</v>
      </c>
      <c r="P460" t="s">
        <v>1370</v>
      </c>
      <c r="Q460" t="s">
        <v>1370</v>
      </c>
    </row>
    <row r="461" spans="1:18" customHeight="1" ht="58">
      <c r="A461" s="16"/>
      <c r="B461" s="18" t="s">
        <v>1290</v>
      </c>
      <c r="C461" s="17" t="s">
        <v>1291</v>
      </c>
      <c r="D461" s="17" t="s">
        <v>1374</v>
      </c>
      <c r="E461" s="17" t="s">
        <v>1293</v>
      </c>
      <c r="F461" s="19"/>
      <c r="G461" s="20">
        <v>1.0</v>
      </c>
      <c r="H461" s="21"/>
      <c r="I461" s="21">
        <v>150.0</v>
      </c>
      <c r="J461" s="22">
        <v>1223.0</v>
      </c>
      <c r="K461" s="50"/>
      <c r="L461" s="21" t="str">
        <f>IF(K461&gt;0,K461*I461,"")</f>
      </c>
      <c r="M461" s="52"/>
      <c r="N461" t="str">
        <f>IF(K461&gt;0,COUNTIF($K$7:K461,"&gt;0"),"")</f>
      </c>
      <c r="O461" t="s">
        <v>1375</v>
      </c>
      <c r="P461" t="s">
        <v>1373</v>
      </c>
      <c r="Q461" t="s">
        <v>1373</v>
      </c>
    </row>
    <row r="462" spans="1:18" customHeight="1" ht="58">
      <c r="A462" s="16"/>
      <c r="B462" s="18" t="s">
        <v>1377</v>
      </c>
      <c r="C462" s="17" t="s">
        <v>1378</v>
      </c>
      <c r="D462" s="17" t="s">
        <v>1379</v>
      </c>
      <c r="E462" s="17" t="s">
        <v>1293</v>
      </c>
      <c r="F462" s="19"/>
      <c r="G462" s="20">
        <v>1.0</v>
      </c>
      <c r="H462" s="21"/>
      <c r="I462" s="21">
        <v>143.0</v>
      </c>
      <c r="J462" s="22">
        <v>1173.0</v>
      </c>
      <c r="K462" s="50"/>
      <c r="L462" s="21" t="str">
        <f>IF(K462&gt;0,K462*I462,"")</f>
      </c>
      <c r="M462" s="52"/>
      <c r="N462" t="str">
        <f>IF(K462&gt;0,COUNTIF($K$7:K462,"&gt;0"),"")</f>
      </c>
      <c r="O462" t="s">
        <v>1380</v>
      </c>
      <c r="P462" t="s">
        <v>1376</v>
      </c>
      <c r="Q462" t="s">
        <v>1376</v>
      </c>
    </row>
    <row r="463" spans="1:18" customHeight="1" ht="58">
      <c r="A463" s="16"/>
      <c r="B463" s="18" t="s">
        <v>1377</v>
      </c>
      <c r="C463" s="17" t="s">
        <v>1378</v>
      </c>
      <c r="D463" s="17" t="s">
        <v>1382</v>
      </c>
      <c r="E463" s="17" t="s">
        <v>1293</v>
      </c>
      <c r="F463" s="19"/>
      <c r="G463" s="20">
        <v>1.0</v>
      </c>
      <c r="H463" s="21"/>
      <c r="I463" s="21">
        <v>143.0</v>
      </c>
      <c r="J463" s="22">
        <v>1259.0</v>
      </c>
      <c r="K463" s="50"/>
      <c r="L463" s="21" t="str">
        <f>IF(K463&gt;0,K463*I463,"")</f>
      </c>
      <c r="M463" s="52"/>
      <c r="N463" t="str">
        <f>IF(K463&gt;0,COUNTIF($K$7:K463,"&gt;0"),"")</f>
      </c>
      <c r="O463" t="s">
        <v>1383</v>
      </c>
      <c r="P463" t="s">
        <v>1381</v>
      </c>
      <c r="Q463" t="s">
        <v>1381</v>
      </c>
    </row>
    <row r="464" spans="1:18" customHeight="1" ht="58">
      <c r="A464" s="16"/>
      <c r="B464" s="18" t="s">
        <v>1377</v>
      </c>
      <c r="C464" s="17" t="s">
        <v>1378</v>
      </c>
      <c r="D464" s="17" t="s">
        <v>1385</v>
      </c>
      <c r="E464" s="17" t="s">
        <v>1293</v>
      </c>
      <c r="F464" s="19"/>
      <c r="G464" s="20">
        <v>1.0</v>
      </c>
      <c r="H464" s="21"/>
      <c r="I464" s="21">
        <v>143.0</v>
      </c>
      <c r="J464" s="22">
        <v>3938.0</v>
      </c>
      <c r="K464" s="50"/>
      <c r="L464" s="21" t="str">
        <f>IF(K464&gt;0,K464*I464,"")</f>
      </c>
      <c r="M464" s="52"/>
      <c r="N464" t="str">
        <f>IF(K464&gt;0,COUNTIF($K$7:K464,"&gt;0"),"")</f>
      </c>
      <c r="O464" t="s">
        <v>1386</v>
      </c>
      <c r="P464" t="s">
        <v>1384</v>
      </c>
      <c r="Q464" t="s">
        <v>1384</v>
      </c>
    </row>
    <row r="465" spans="1:18" customHeight="1" ht="58">
      <c r="A465" s="16"/>
      <c r="B465" s="18" t="s">
        <v>1377</v>
      </c>
      <c r="C465" s="17" t="s">
        <v>1378</v>
      </c>
      <c r="D465" s="17" t="s">
        <v>1388</v>
      </c>
      <c r="E465" s="17" t="s">
        <v>1293</v>
      </c>
      <c r="F465" s="19"/>
      <c r="G465" s="20">
        <v>1.0</v>
      </c>
      <c r="H465" s="21"/>
      <c r="I465" s="21">
        <v>143.0</v>
      </c>
      <c r="J465" s="22">
        <v>911.0</v>
      </c>
      <c r="K465" s="50"/>
      <c r="L465" s="21" t="str">
        <f>IF(K465&gt;0,K465*I465,"")</f>
      </c>
      <c r="M465" s="52"/>
      <c r="N465" t="str">
        <f>IF(K465&gt;0,COUNTIF($K$7:K465,"&gt;0"),"")</f>
      </c>
      <c r="O465" t="s">
        <v>1389</v>
      </c>
      <c r="P465" t="s">
        <v>1387</v>
      </c>
      <c r="Q465" t="s">
        <v>1387</v>
      </c>
    </row>
    <row r="466" spans="1:18" customHeight="1" ht="58">
      <c r="A466" s="16"/>
      <c r="B466" s="18" t="s">
        <v>1377</v>
      </c>
      <c r="C466" s="17" t="s">
        <v>1378</v>
      </c>
      <c r="D466" s="17" t="s">
        <v>1391</v>
      </c>
      <c r="E466" s="17" t="s">
        <v>1293</v>
      </c>
      <c r="F466" s="19"/>
      <c r="G466" s="20">
        <v>1.0</v>
      </c>
      <c r="H466" s="21"/>
      <c r="I466" s="21">
        <v>143.0</v>
      </c>
      <c r="J466" s="22">
        <v>1244.0</v>
      </c>
      <c r="K466" s="50"/>
      <c r="L466" s="21" t="str">
        <f>IF(K466&gt;0,K466*I466,"")</f>
      </c>
      <c r="M466" s="52"/>
      <c r="N466" t="str">
        <f>IF(K466&gt;0,COUNTIF($K$7:K466,"&gt;0"),"")</f>
      </c>
      <c r="O466" t="s">
        <v>1392</v>
      </c>
      <c r="P466" t="s">
        <v>1390</v>
      </c>
      <c r="Q466" t="s">
        <v>1390</v>
      </c>
    </row>
    <row r="467" spans="1:18" customHeight="1" ht="58">
      <c r="A467" s="16"/>
      <c r="B467" s="18" t="s">
        <v>1377</v>
      </c>
      <c r="C467" s="17" t="s">
        <v>1378</v>
      </c>
      <c r="D467" s="17" t="s">
        <v>1394</v>
      </c>
      <c r="E467" s="17" t="s">
        <v>1293</v>
      </c>
      <c r="F467" s="19"/>
      <c r="G467" s="20">
        <v>1.0</v>
      </c>
      <c r="H467" s="21"/>
      <c r="I467" s="21">
        <v>143.0</v>
      </c>
      <c r="J467" s="22">
        <v>3157.0</v>
      </c>
      <c r="K467" s="50"/>
      <c r="L467" s="21" t="str">
        <f>IF(K467&gt;0,K467*I467,"")</f>
      </c>
      <c r="M467" s="52"/>
      <c r="N467" t="str">
        <f>IF(K467&gt;0,COUNTIF($K$7:K467,"&gt;0"),"")</f>
      </c>
      <c r="O467" t="s">
        <v>1395</v>
      </c>
      <c r="P467" t="s">
        <v>1393</v>
      </c>
      <c r="Q467" t="s">
        <v>1393</v>
      </c>
    </row>
    <row r="468" spans="1:18" customHeight="1" ht="58">
      <c r="A468" s="16"/>
      <c r="B468" s="18" t="s">
        <v>1377</v>
      </c>
      <c r="C468" s="17" t="s">
        <v>1378</v>
      </c>
      <c r="D468" s="17" t="s">
        <v>1397</v>
      </c>
      <c r="E468" s="17" t="s">
        <v>1293</v>
      </c>
      <c r="F468" s="19"/>
      <c r="G468" s="20">
        <v>1.0</v>
      </c>
      <c r="H468" s="21"/>
      <c r="I468" s="21">
        <v>143.0</v>
      </c>
      <c r="J468" s="22">
        <v>1046.0</v>
      </c>
      <c r="K468" s="50"/>
      <c r="L468" s="21" t="str">
        <f>IF(K468&gt;0,K468*I468,"")</f>
      </c>
      <c r="M468" s="52"/>
      <c r="N468" t="str">
        <f>IF(K468&gt;0,COUNTIF($K$7:K468,"&gt;0"),"")</f>
      </c>
      <c r="O468" t="s">
        <v>1398</v>
      </c>
      <c r="P468" t="s">
        <v>1396</v>
      </c>
      <c r="Q468" t="s">
        <v>1396</v>
      </c>
    </row>
    <row r="469" spans="1:18" customHeight="1" ht="58">
      <c r="A469" s="16"/>
      <c r="B469" s="18" t="s">
        <v>1377</v>
      </c>
      <c r="C469" s="17" t="s">
        <v>1378</v>
      </c>
      <c r="D469" s="17" t="s">
        <v>1400</v>
      </c>
      <c r="E469" s="17" t="s">
        <v>1293</v>
      </c>
      <c r="F469" s="19"/>
      <c r="G469" s="20">
        <v>1.0</v>
      </c>
      <c r="H469" s="21"/>
      <c r="I469" s="21">
        <v>143.0</v>
      </c>
      <c r="J469" s="22">
        <v>4216.0</v>
      </c>
      <c r="K469" s="50"/>
      <c r="L469" s="21" t="str">
        <f>IF(K469&gt;0,K469*I469,"")</f>
      </c>
      <c r="M469" s="52"/>
      <c r="N469" t="str">
        <f>IF(K469&gt;0,COUNTIF($K$7:K469,"&gt;0"),"")</f>
      </c>
      <c r="O469" t="s">
        <v>1401</v>
      </c>
      <c r="P469" t="s">
        <v>1399</v>
      </c>
      <c r="Q469" t="s">
        <v>1399</v>
      </c>
    </row>
    <row r="470" spans="1:18" customHeight="1" ht="58">
      <c r="A470" s="16"/>
      <c r="B470" s="18" t="s">
        <v>1377</v>
      </c>
      <c r="C470" s="17" t="s">
        <v>1378</v>
      </c>
      <c r="D470" s="17" t="s">
        <v>1403</v>
      </c>
      <c r="E470" s="17" t="s">
        <v>1293</v>
      </c>
      <c r="F470" s="19"/>
      <c r="G470" s="20">
        <v>1.0</v>
      </c>
      <c r="H470" s="21"/>
      <c r="I470" s="21">
        <v>143.0</v>
      </c>
      <c r="J470" s="22">
        <v>1298.0</v>
      </c>
      <c r="K470" s="50"/>
      <c r="L470" s="21" t="str">
        <f>IF(K470&gt;0,K470*I470,"")</f>
      </c>
      <c r="M470" s="52"/>
      <c r="N470" t="str">
        <f>IF(K470&gt;0,COUNTIF($K$7:K470,"&gt;0"),"")</f>
      </c>
      <c r="O470" t="s">
        <v>1404</v>
      </c>
      <c r="P470" t="s">
        <v>1402</v>
      </c>
      <c r="Q470" t="s">
        <v>1402</v>
      </c>
    </row>
    <row r="471" spans="1:18" customHeight="1" ht="58">
      <c r="A471" s="16"/>
      <c r="B471" s="18" t="s">
        <v>1377</v>
      </c>
      <c r="C471" s="17" t="s">
        <v>1378</v>
      </c>
      <c r="D471" s="17" t="s">
        <v>1406</v>
      </c>
      <c r="E471" s="17" t="s">
        <v>1293</v>
      </c>
      <c r="F471" s="19"/>
      <c r="G471" s="20">
        <v>1.0</v>
      </c>
      <c r="H471" s="21"/>
      <c r="I471" s="21">
        <v>143.0</v>
      </c>
      <c r="J471" s="22">
        <v>2335.0</v>
      </c>
      <c r="K471" s="50"/>
      <c r="L471" s="21" t="str">
        <f>IF(K471&gt;0,K471*I471,"")</f>
      </c>
      <c r="M471" s="52"/>
      <c r="N471" t="str">
        <f>IF(K471&gt;0,COUNTIF($K$7:K471,"&gt;0"),"")</f>
      </c>
      <c r="O471" t="s">
        <v>1407</v>
      </c>
      <c r="P471" t="s">
        <v>1405</v>
      </c>
      <c r="Q471" t="s">
        <v>1405</v>
      </c>
    </row>
    <row r="472" spans="1:18" customHeight="1" ht="58">
      <c r="A472" s="16"/>
      <c r="B472" s="18" t="s">
        <v>1377</v>
      </c>
      <c r="C472" s="17" t="s">
        <v>1378</v>
      </c>
      <c r="D472" s="17" t="s">
        <v>1409</v>
      </c>
      <c r="E472" s="17" t="s">
        <v>1293</v>
      </c>
      <c r="F472" s="19"/>
      <c r="G472" s="20">
        <v>1.0</v>
      </c>
      <c r="H472" s="21"/>
      <c r="I472" s="21">
        <v>143.0</v>
      </c>
      <c r="J472" s="22">
        <v>1216.0</v>
      </c>
      <c r="K472" s="50"/>
      <c r="L472" s="21" t="str">
        <f>IF(K472&gt;0,K472*I472,"")</f>
      </c>
      <c r="M472" s="52"/>
      <c r="N472" t="str">
        <f>IF(K472&gt;0,COUNTIF($K$7:K472,"&gt;0"),"")</f>
      </c>
      <c r="O472" t="s">
        <v>1410</v>
      </c>
      <c r="P472" t="s">
        <v>1408</v>
      </c>
      <c r="Q472" t="s">
        <v>1408</v>
      </c>
    </row>
    <row r="473" spans="1:18" customHeight="1" ht="58">
      <c r="A473" s="16"/>
      <c r="B473" s="18" t="s">
        <v>1377</v>
      </c>
      <c r="C473" s="17" t="s">
        <v>1378</v>
      </c>
      <c r="D473" s="17" t="s">
        <v>1412</v>
      </c>
      <c r="E473" s="17" t="s">
        <v>1293</v>
      </c>
      <c r="F473" s="19"/>
      <c r="G473" s="20">
        <v>1.0</v>
      </c>
      <c r="H473" s="21"/>
      <c r="I473" s="21">
        <v>143.0</v>
      </c>
      <c r="J473" s="22">
        <v>1545.0</v>
      </c>
      <c r="K473" s="50"/>
      <c r="L473" s="21" t="str">
        <f>IF(K473&gt;0,K473*I473,"")</f>
      </c>
      <c r="M473" s="52"/>
      <c r="N473" t="str">
        <f>IF(K473&gt;0,COUNTIF($K$7:K473,"&gt;0"),"")</f>
      </c>
      <c r="O473" t="s">
        <v>1413</v>
      </c>
      <c r="P473" t="s">
        <v>1411</v>
      </c>
      <c r="Q473" t="s">
        <v>1411</v>
      </c>
    </row>
    <row r="474" spans="1:18" customHeight="1" ht="58">
      <c r="A474" s="16"/>
      <c r="B474" s="18" t="s">
        <v>1377</v>
      </c>
      <c r="C474" s="17" t="s">
        <v>1378</v>
      </c>
      <c r="D474" s="17" t="s">
        <v>1415</v>
      </c>
      <c r="E474" s="17" t="s">
        <v>1293</v>
      </c>
      <c r="F474" s="19"/>
      <c r="G474" s="20">
        <v>1.0</v>
      </c>
      <c r="H474" s="21"/>
      <c r="I474" s="21">
        <v>143.0</v>
      </c>
      <c r="J474" s="22">
        <v>1041.0</v>
      </c>
      <c r="K474" s="50"/>
      <c r="L474" s="21" t="str">
        <f>IF(K474&gt;0,K474*I474,"")</f>
      </c>
      <c r="M474" s="52"/>
      <c r="N474" t="str">
        <f>IF(K474&gt;0,COUNTIF($K$7:K474,"&gt;0"),"")</f>
      </c>
      <c r="O474" t="s">
        <v>1416</v>
      </c>
      <c r="P474" t="s">
        <v>1414</v>
      </c>
      <c r="Q474" t="s">
        <v>1414</v>
      </c>
    </row>
    <row r="475" spans="1:18" customHeight="1" ht="58">
      <c r="A475" s="16"/>
      <c r="B475" s="18" t="s">
        <v>1377</v>
      </c>
      <c r="C475" s="17" t="s">
        <v>1378</v>
      </c>
      <c r="D475" s="17" t="s">
        <v>1418</v>
      </c>
      <c r="E475" s="17" t="s">
        <v>1293</v>
      </c>
      <c r="F475" s="19"/>
      <c r="G475" s="20">
        <v>1.0</v>
      </c>
      <c r="H475" s="21"/>
      <c r="I475" s="21">
        <v>143.0</v>
      </c>
      <c r="J475" s="22">
        <v>2506.0</v>
      </c>
      <c r="K475" s="50"/>
      <c r="L475" s="21" t="str">
        <f>IF(K475&gt;0,K475*I475,"")</f>
      </c>
      <c r="M475" s="52"/>
      <c r="N475" t="str">
        <f>IF(K475&gt;0,COUNTIF($K$7:K475,"&gt;0"),"")</f>
      </c>
      <c r="O475" t="s">
        <v>1419</v>
      </c>
      <c r="P475" t="s">
        <v>1417</v>
      </c>
      <c r="Q475" t="s">
        <v>1417</v>
      </c>
    </row>
    <row r="476" spans="1:18" customHeight="1" ht="58">
      <c r="A476" s="16"/>
      <c r="B476" s="18" t="s">
        <v>1377</v>
      </c>
      <c r="C476" s="17" t="s">
        <v>1378</v>
      </c>
      <c r="D476" s="17" t="s">
        <v>1421</v>
      </c>
      <c r="E476" s="17" t="s">
        <v>1293</v>
      </c>
      <c r="F476" s="19"/>
      <c r="G476" s="20">
        <v>1.0</v>
      </c>
      <c r="H476" s="21"/>
      <c r="I476" s="21">
        <v>143.0</v>
      </c>
      <c r="J476" s="22">
        <v>1124.0</v>
      </c>
      <c r="K476" s="50"/>
      <c r="L476" s="21" t="str">
        <f>IF(K476&gt;0,K476*I476,"")</f>
      </c>
      <c r="M476" s="52"/>
      <c r="N476" t="str">
        <f>IF(K476&gt;0,COUNTIF($K$7:K476,"&gt;0"),"")</f>
      </c>
      <c r="O476" t="s">
        <v>1422</v>
      </c>
      <c r="P476" t="s">
        <v>1420</v>
      </c>
      <c r="Q476" t="s">
        <v>1420</v>
      </c>
    </row>
    <row r="477" spans="1:18" customHeight="1" ht="58">
      <c r="A477" s="16"/>
      <c r="B477" s="18" t="s">
        <v>1377</v>
      </c>
      <c r="C477" s="17" t="s">
        <v>1378</v>
      </c>
      <c r="D477" s="17" t="s">
        <v>1424</v>
      </c>
      <c r="E477" s="17" t="s">
        <v>1293</v>
      </c>
      <c r="F477" s="19"/>
      <c r="G477" s="20">
        <v>1.0</v>
      </c>
      <c r="H477" s="21"/>
      <c r="I477" s="21">
        <v>143.0</v>
      </c>
      <c r="J477" s="22">
        <v>865.0</v>
      </c>
      <c r="K477" s="50"/>
      <c r="L477" s="21" t="str">
        <f>IF(K477&gt;0,K477*I477,"")</f>
      </c>
      <c r="M477" s="52"/>
      <c r="N477" t="str">
        <f>IF(K477&gt;0,COUNTIF($K$7:K477,"&gt;0"),"")</f>
      </c>
      <c r="O477" t="s">
        <v>1425</v>
      </c>
      <c r="P477" t="s">
        <v>1423</v>
      </c>
      <c r="Q477" t="s">
        <v>1423</v>
      </c>
    </row>
    <row r="478" spans="1:18" customHeight="1" ht="58">
      <c r="A478" s="16"/>
      <c r="B478" s="18" t="s">
        <v>1377</v>
      </c>
      <c r="C478" s="17" t="s">
        <v>1378</v>
      </c>
      <c r="D478" s="17" t="s">
        <v>1427</v>
      </c>
      <c r="E478" s="17" t="s">
        <v>1293</v>
      </c>
      <c r="F478" s="19"/>
      <c r="G478" s="20">
        <v>1.0</v>
      </c>
      <c r="H478" s="21"/>
      <c r="I478" s="21">
        <v>143.0</v>
      </c>
      <c r="J478" s="22">
        <v>1568.0</v>
      </c>
      <c r="K478" s="50"/>
      <c r="L478" s="21" t="str">
        <f>IF(K478&gt;0,K478*I478,"")</f>
      </c>
      <c r="M478" s="52"/>
      <c r="N478" t="str">
        <f>IF(K478&gt;0,COUNTIF($K$7:K478,"&gt;0"),"")</f>
      </c>
      <c r="O478" t="s">
        <v>1428</v>
      </c>
      <c r="P478" t="s">
        <v>1426</v>
      </c>
      <c r="Q478" t="s">
        <v>1426</v>
      </c>
    </row>
    <row r="479" spans="1:18" customHeight="1" ht="58">
      <c r="A479" s="16"/>
      <c r="B479" s="18" t="s">
        <v>1377</v>
      </c>
      <c r="C479" s="17" t="s">
        <v>1378</v>
      </c>
      <c r="D479" s="17" t="s">
        <v>1430</v>
      </c>
      <c r="E479" s="17" t="s">
        <v>1293</v>
      </c>
      <c r="F479" s="19"/>
      <c r="G479" s="20">
        <v>1.0</v>
      </c>
      <c r="H479" s="21"/>
      <c r="I479" s="21">
        <v>143.0</v>
      </c>
      <c r="J479" s="22">
        <v>2916.0</v>
      </c>
      <c r="K479" s="50"/>
      <c r="L479" s="21" t="str">
        <f>IF(K479&gt;0,K479*I479,"")</f>
      </c>
      <c r="M479" s="52"/>
      <c r="N479" t="str">
        <f>IF(K479&gt;0,COUNTIF($K$7:K479,"&gt;0"),"")</f>
      </c>
      <c r="O479" t="s">
        <v>1431</v>
      </c>
      <c r="P479" t="s">
        <v>1429</v>
      </c>
      <c r="Q479" t="s">
        <v>1429</v>
      </c>
    </row>
    <row r="480" spans="1:18" customHeight="1" ht="58">
      <c r="A480" s="16"/>
      <c r="B480" s="18" t="s">
        <v>1377</v>
      </c>
      <c r="C480" s="17" t="s">
        <v>1378</v>
      </c>
      <c r="D480" s="17" t="s">
        <v>1433</v>
      </c>
      <c r="E480" s="17" t="s">
        <v>1293</v>
      </c>
      <c r="F480" s="19"/>
      <c r="G480" s="20">
        <v>1.0</v>
      </c>
      <c r="H480" s="21"/>
      <c r="I480" s="21">
        <v>143.0</v>
      </c>
      <c r="J480" s="22">
        <v>1497.0</v>
      </c>
      <c r="K480" s="50"/>
      <c r="L480" s="21" t="str">
        <f>IF(K480&gt;0,K480*I480,"")</f>
      </c>
      <c r="M480" s="52"/>
      <c r="N480" t="str">
        <f>IF(K480&gt;0,COUNTIF($K$7:K480,"&gt;0"),"")</f>
      </c>
      <c r="O480" t="s">
        <v>1434</v>
      </c>
      <c r="P480" t="s">
        <v>1432</v>
      </c>
      <c r="Q480" t="s">
        <v>1432</v>
      </c>
    </row>
    <row r="481" spans="1:18" customHeight="1" ht="58">
      <c r="A481" s="16"/>
      <c r="B481" s="18" t="s">
        <v>1377</v>
      </c>
      <c r="C481" s="17" t="s">
        <v>1378</v>
      </c>
      <c r="D481" s="17" t="s">
        <v>1436</v>
      </c>
      <c r="E481" s="17" t="s">
        <v>1293</v>
      </c>
      <c r="F481" s="19"/>
      <c r="G481" s="20">
        <v>1.0</v>
      </c>
      <c r="H481" s="21"/>
      <c r="I481" s="21">
        <v>143.0</v>
      </c>
      <c r="J481" s="22">
        <v>2423.0</v>
      </c>
      <c r="K481" s="50"/>
      <c r="L481" s="21" t="str">
        <f>IF(K481&gt;0,K481*I481,"")</f>
      </c>
      <c r="M481" s="52"/>
      <c r="N481" t="str">
        <f>IF(K481&gt;0,COUNTIF($K$7:K481,"&gt;0"),"")</f>
      </c>
      <c r="O481" t="s">
        <v>1437</v>
      </c>
      <c r="P481" t="s">
        <v>1435</v>
      </c>
      <c r="Q481" t="s">
        <v>1435</v>
      </c>
    </row>
    <row r="482" spans="1:18" customHeight="1" ht="58">
      <c r="A482" s="16"/>
      <c r="B482" s="18" t="s">
        <v>1439</v>
      </c>
      <c r="C482" s="17" t="s">
        <v>1440</v>
      </c>
      <c r="D482" s="17" t="s">
        <v>138</v>
      </c>
      <c r="E482" s="17" t="s">
        <v>1441</v>
      </c>
      <c r="F482" s="19"/>
      <c r="G482" s="20">
        <v>1.0</v>
      </c>
      <c r="H482" s="21"/>
      <c r="I482" s="21">
        <v>236.0</v>
      </c>
      <c r="J482" s="22">
        <v>12.0</v>
      </c>
      <c r="K482" s="50"/>
      <c r="L482" s="21" t="str">
        <f>IF(K482&gt;0,K482*I482,"")</f>
      </c>
      <c r="M482" s="52"/>
      <c r="N482" t="str">
        <f>IF(K482&gt;0,COUNTIF($K$7:K482,"&gt;0"),"")</f>
      </c>
      <c r="O482" t="s">
        <v>1442</v>
      </c>
      <c r="P482" t="s">
        <v>1438</v>
      </c>
      <c r="Q482" t="s">
        <v>1438</v>
      </c>
    </row>
    <row r="483" spans="1:18" customHeight="1" ht="58">
      <c r="A483" s="16"/>
      <c r="B483" s="18" t="s">
        <v>1439</v>
      </c>
      <c r="C483" s="17" t="s">
        <v>1440</v>
      </c>
      <c r="D483" s="17" t="s">
        <v>1109</v>
      </c>
      <c r="E483" s="17" t="s">
        <v>1441</v>
      </c>
      <c r="F483" s="19"/>
      <c r="G483" s="20">
        <v>1.0</v>
      </c>
      <c r="H483" s="21"/>
      <c r="I483" s="21">
        <v>236.0</v>
      </c>
      <c r="J483" s="22">
        <v>39.0</v>
      </c>
      <c r="K483" s="50"/>
      <c r="L483" s="21" t="str">
        <f>IF(K483&gt;0,K483*I483,"")</f>
      </c>
      <c r="M483" s="52"/>
      <c r="N483" t="str">
        <f>IF(K483&gt;0,COUNTIF($K$7:K483,"&gt;0"),"")</f>
      </c>
      <c r="O483" t="s">
        <v>1444</v>
      </c>
      <c r="P483" t="s">
        <v>1443</v>
      </c>
      <c r="Q483" t="s">
        <v>1443</v>
      </c>
    </row>
    <row r="484" spans="1:18" customHeight="1" ht="58">
      <c r="A484" s="16"/>
      <c r="B484" s="18" t="s">
        <v>1439</v>
      </c>
      <c r="C484" s="17" t="s">
        <v>1440</v>
      </c>
      <c r="D484" s="17" t="s">
        <v>1077</v>
      </c>
      <c r="E484" s="17" t="s">
        <v>1441</v>
      </c>
      <c r="F484" s="19"/>
      <c r="G484" s="20">
        <v>1.0</v>
      </c>
      <c r="H484" s="21"/>
      <c r="I484" s="21">
        <v>236.0</v>
      </c>
      <c r="J484" s="22">
        <v>114.0</v>
      </c>
      <c r="K484" s="50"/>
      <c r="L484" s="21" t="str">
        <f>IF(K484&gt;0,K484*I484,"")</f>
      </c>
      <c r="M484" s="52"/>
      <c r="N484" t="str">
        <f>IF(K484&gt;0,COUNTIF($K$7:K484,"&gt;0"),"")</f>
      </c>
      <c r="O484" t="s">
        <v>1446</v>
      </c>
      <c r="P484" t="s">
        <v>1445</v>
      </c>
      <c r="Q484" t="s">
        <v>1445</v>
      </c>
    </row>
    <row r="485" spans="1:18" customHeight="1" ht="58">
      <c r="A485" s="16"/>
      <c r="B485" s="18" t="s">
        <v>1439</v>
      </c>
      <c r="C485" s="17" t="s">
        <v>1440</v>
      </c>
      <c r="D485" s="17" t="s">
        <v>847</v>
      </c>
      <c r="E485" s="17" t="s">
        <v>1441</v>
      </c>
      <c r="F485" s="19"/>
      <c r="G485" s="20">
        <v>1.0</v>
      </c>
      <c r="H485" s="21"/>
      <c r="I485" s="21">
        <v>236.0</v>
      </c>
      <c r="J485" s="22">
        <v>300.0</v>
      </c>
      <c r="K485" s="50"/>
      <c r="L485" s="21" t="str">
        <f>IF(K485&gt;0,K485*I485,"")</f>
      </c>
      <c r="M485" s="52"/>
      <c r="N485" t="str">
        <f>IF(K485&gt;0,COUNTIF($K$7:K485,"&gt;0"),"")</f>
      </c>
      <c r="O485" t="s">
        <v>1448</v>
      </c>
      <c r="P485" t="s">
        <v>1447</v>
      </c>
      <c r="Q485" t="s">
        <v>1447</v>
      </c>
    </row>
    <row r="486" spans="1:18" customHeight="1" ht="58">
      <c r="A486" s="16"/>
      <c r="B486" s="18" t="s">
        <v>1439</v>
      </c>
      <c r="C486" s="17" t="s">
        <v>1440</v>
      </c>
      <c r="D486" s="17" t="s">
        <v>646</v>
      </c>
      <c r="E486" s="17" t="s">
        <v>1441</v>
      </c>
      <c r="F486" s="19"/>
      <c r="G486" s="20">
        <v>1.0</v>
      </c>
      <c r="H486" s="21"/>
      <c r="I486" s="21">
        <v>236.0</v>
      </c>
      <c r="J486" s="22">
        <v>120.0</v>
      </c>
      <c r="K486" s="50"/>
      <c r="L486" s="21" t="str">
        <f>IF(K486&gt;0,K486*I486,"")</f>
      </c>
      <c r="M486" s="52"/>
      <c r="N486" t="str">
        <f>IF(K486&gt;0,COUNTIF($K$7:K486,"&gt;0"),"")</f>
      </c>
      <c r="O486" t="s">
        <v>1450</v>
      </c>
      <c r="P486" t="s">
        <v>1449</v>
      </c>
      <c r="Q486" t="s">
        <v>1449</v>
      </c>
    </row>
    <row r="487" spans="1:18" customHeight="1" ht="58">
      <c r="A487" s="16"/>
      <c r="B487" s="18" t="s">
        <v>1439</v>
      </c>
      <c r="C487" s="17" t="s">
        <v>1440</v>
      </c>
      <c r="D487" s="17" t="s">
        <v>1452</v>
      </c>
      <c r="E487" s="17" t="s">
        <v>1441</v>
      </c>
      <c r="F487" s="19"/>
      <c r="G487" s="20">
        <v>1.0</v>
      </c>
      <c r="H487" s="21"/>
      <c r="I487" s="21">
        <v>236.0</v>
      </c>
      <c r="J487" s="22">
        <v>118.0</v>
      </c>
      <c r="K487" s="50"/>
      <c r="L487" s="21" t="str">
        <f>IF(K487&gt;0,K487*I487,"")</f>
      </c>
      <c r="M487" s="52"/>
      <c r="N487" t="str">
        <f>IF(K487&gt;0,COUNTIF($K$7:K487,"&gt;0"),"")</f>
      </c>
      <c r="O487" t="s">
        <v>1453</v>
      </c>
      <c r="P487" t="s">
        <v>1451</v>
      </c>
      <c r="Q487" t="s">
        <v>1451</v>
      </c>
    </row>
    <row r="488" spans="1:18" customHeight="1" ht="58">
      <c r="A488" s="16"/>
      <c r="B488" s="18" t="s">
        <v>1439</v>
      </c>
      <c r="C488" s="17" t="s">
        <v>1440</v>
      </c>
      <c r="D488" s="17" t="s">
        <v>1455</v>
      </c>
      <c r="E488" s="17" t="s">
        <v>1441</v>
      </c>
      <c r="F488" s="19"/>
      <c r="G488" s="20">
        <v>1.0</v>
      </c>
      <c r="H488" s="21"/>
      <c r="I488" s="21">
        <v>236.0</v>
      </c>
      <c r="J488" s="22">
        <v>153.0</v>
      </c>
      <c r="K488" s="50"/>
      <c r="L488" s="21" t="str">
        <f>IF(K488&gt;0,K488*I488,"")</f>
      </c>
      <c r="M488" s="52"/>
      <c r="N488" t="str">
        <f>IF(K488&gt;0,COUNTIF($K$7:K488,"&gt;0"),"")</f>
      </c>
      <c r="O488" t="s">
        <v>1456</v>
      </c>
      <c r="P488" t="s">
        <v>1454</v>
      </c>
      <c r="Q488" t="s">
        <v>1454</v>
      </c>
    </row>
    <row r="489" spans="1:18" customHeight="1" ht="58">
      <c r="A489" s="16"/>
      <c r="B489" s="18" t="s">
        <v>1439</v>
      </c>
      <c r="C489" s="17" t="s">
        <v>1440</v>
      </c>
      <c r="D489" s="17" t="s">
        <v>344</v>
      </c>
      <c r="E489" s="17" t="s">
        <v>1441</v>
      </c>
      <c r="F489" s="19"/>
      <c r="G489" s="20">
        <v>1.0</v>
      </c>
      <c r="H489" s="21"/>
      <c r="I489" s="21">
        <v>236.0</v>
      </c>
      <c r="J489" s="22">
        <v>28.0</v>
      </c>
      <c r="K489" s="50"/>
      <c r="L489" s="21" t="str">
        <f>IF(K489&gt;0,K489*I489,"")</f>
      </c>
      <c r="M489" s="52"/>
      <c r="N489" t="str">
        <f>IF(K489&gt;0,COUNTIF($K$7:K489,"&gt;0"),"")</f>
      </c>
      <c r="O489" t="s">
        <v>1458</v>
      </c>
      <c r="P489" t="s">
        <v>1457</v>
      </c>
      <c r="Q489" t="s">
        <v>1457</v>
      </c>
    </row>
    <row r="490" spans="1:18" customHeight="1" ht="58">
      <c r="A490" s="16"/>
      <c r="B490" s="18" t="s">
        <v>1439</v>
      </c>
      <c r="C490" s="17" t="s">
        <v>1440</v>
      </c>
      <c r="D490" s="17" t="s">
        <v>739</v>
      </c>
      <c r="E490" s="17" t="s">
        <v>1441</v>
      </c>
      <c r="F490" s="19"/>
      <c r="G490" s="20">
        <v>1.0</v>
      </c>
      <c r="H490" s="21"/>
      <c r="I490" s="21">
        <v>236.0</v>
      </c>
      <c r="J490" s="22">
        <v>21.0</v>
      </c>
      <c r="K490" s="50"/>
      <c r="L490" s="21" t="str">
        <f>IF(K490&gt;0,K490*I490,"")</f>
      </c>
      <c r="M490" s="52"/>
      <c r="N490" t="str">
        <f>IF(K490&gt;0,COUNTIF($K$7:K490,"&gt;0"),"")</f>
      </c>
      <c r="O490" t="s">
        <v>1460</v>
      </c>
      <c r="P490" t="s">
        <v>1459</v>
      </c>
      <c r="Q490" t="s">
        <v>1459</v>
      </c>
    </row>
    <row r="491" spans="1:18" customHeight="1" ht="58">
      <c r="A491" s="16"/>
      <c r="B491" s="18" t="s">
        <v>1439</v>
      </c>
      <c r="C491" s="17" t="s">
        <v>1440</v>
      </c>
      <c r="D491" s="17" t="s">
        <v>1100</v>
      </c>
      <c r="E491" s="17" t="s">
        <v>1441</v>
      </c>
      <c r="F491" s="19"/>
      <c r="G491" s="20">
        <v>1.0</v>
      </c>
      <c r="H491" s="21"/>
      <c r="I491" s="21">
        <v>236.0</v>
      </c>
      <c r="J491" s="22">
        <v>20.0</v>
      </c>
      <c r="K491" s="50"/>
      <c r="L491" s="21" t="str">
        <f>IF(K491&gt;0,K491*I491,"")</f>
      </c>
      <c r="M491" s="52"/>
      <c r="N491" t="str">
        <f>IF(K491&gt;0,COUNTIF($K$7:K491,"&gt;0"),"")</f>
      </c>
      <c r="O491" t="s">
        <v>1462</v>
      </c>
      <c r="P491" t="s">
        <v>1461</v>
      </c>
      <c r="Q491" t="s">
        <v>1461</v>
      </c>
    </row>
    <row r="493" spans="1:18">
      <c r="I493" s="30" t="s">
        <v>1463</v>
      </c>
      <c r="J493" s="33"/>
      <c r="K493" s="36" t="str">
        <f>COUNTIF(K7:K491,"&gt;0")</f>
      </c>
    </row>
    <row r="494" spans="1:18">
      <c r="I494" s="31" t="s">
        <v>1464</v>
      </c>
      <c r="J494" s="34"/>
      <c r="K494" s="37" t="str">
        <f>SUM(K7:K491)</f>
      </c>
    </row>
    <row r="495" spans="1:18">
      <c r="I495" s="32" t="s">
        <v>1465</v>
      </c>
      <c r="J495" s="35"/>
      <c r="K495" s="38" t="str">
        <f>SUM(L7:L491)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493:J493"/>
    <mergeCell ref="I494:J494"/>
    <mergeCell ref="I495:J495"/>
    <mergeCell ref="G5:I5"/>
  </mergeCells>
  <conditionalFormatting sqref="A7:M49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91">
    <cfRule type="expression" dxfId="2" priority="3">
      <formula>AND($K7&gt;$J7,$K7&gt;0)</formula>
    </cfRule>
  </conditionalFormatting>
  <dataValidations count="7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9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96:K311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13:K31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20:K49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294:K295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1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1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  <hyperlink ref="B221" r:id="rId_hyperlink_214" tooltip="Открыть карточку товара на сайте" display="Открыть карточку товара на сайте"/>
    <hyperlink ref="B222" r:id="rId_hyperlink_215" tooltip="Открыть карточку товара на сайте" display="Открыть карточку товара на сайте"/>
    <hyperlink ref="B223" r:id="rId_hyperlink_216" tooltip="Открыть карточку товара на сайте" display="Открыть карточку товара на сайте"/>
    <hyperlink ref="B224" r:id="rId_hyperlink_217" tooltip="Открыть карточку товара на сайте" display="Открыть карточку товара на сайте"/>
    <hyperlink ref="B225" r:id="rId_hyperlink_218" tooltip="Открыть карточку товара на сайте" display="Открыть карточку товара на сайте"/>
    <hyperlink ref="B226" r:id="rId_hyperlink_219" tooltip="Открыть карточку товара на сайте" display="Открыть карточку товара на сайте"/>
    <hyperlink ref="B227" r:id="rId_hyperlink_220" tooltip="Открыть карточку товара на сайте" display="Открыть карточку товара на сайте"/>
    <hyperlink ref="B228" r:id="rId_hyperlink_221" tooltip="Открыть карточку товара на сайте" display="Открыть карточку товара на сайте"/>
    <hyperlink ref="B229" r:id="rId_hyperlink_222" tooltip="Открыть карточку товара на сайте" display="Открыть карточку товара на сайте"/>
    <hyperlink ref="B230" r:id="rId_hyperlink_223" tooltip="Открыть карточку товара на сайте" display="Открыть карточку товара на сайте"/>
    <hyperlink ref="B231" r:id="rId_hyperlink_224" tooltip="Открыть карточку товара на сайте" display="Открыть карточку товара на сайте"/>
    <hyperlink ref="B232" r:id="rId_hyperlink_225" tooltip="Открыть карточку товара на сайте" display="Открыть карточку товара на сайте"/>
    <hyperlink ref="B233" r:id="rId_hyperlink_226" tooltip="Открыть карточку товара на сайте" display="Открыть карточку товара на сайте"/>
    <hyperlink ref="B234" r:id="rId_hyperlink_227" tooltip="Открыть карточку товара на сайте" display="Открыть карточку товара на сайте"/>
    <hyperlink ref="B235" r:id="rId_hyperlink_228" tooltip="Открыть карточку товара на сайте" display="Открыть карточку товара на сайте"/>
    <hyperlink ref="B236" r:id="rId_hyperlink_229" tooltip="Открыть карточку товара на сайте" display="Открыть карточку товара на сайте"/>
    <hyperlink ref="B237" r:id="rId_hyperlink_230" tooltip="Открыть карточку товара на сайте" display="Открыть карточку товара на сайте"/>
    <hyperlink ref="B238" r:id="rId_hyperlink_231" tooltip="Открыть карточку товара на сайте" display="Открыть карточку товара на сайте"/>
    <hyperlink ref="B239" r:id="rId_hyperlink_232" tooltip="Открыть карточку товара на сайте" display="Открыть карточку товара на сайте"/>
    <hyperlink ref="B240" r:id="rId_hyperlink_233" tooltip="Открыть карточку товара на сайте" display="Открыть карточку товара на сайте"/>
    <hyperlink ref="B241" r:id="rId_hyperlink_234" tooltip="Открыть карточку товара на сайте" display="Открыть карточку товара на сайте"/>
    <hyperlink ref="B242" r:id="rId_hyperlink_235" tooltip="Открыть карточку товара на сайте" display="Открыть карточку товара на сайте"/>
    <hyperlink ref="B243" r:id="rId_hyperlink_236" tooltip="Открыть карточку товара на сайте" display="Открыть карточку товара на сайте"/>
    <hyperlink ref="B244" r:id="rId_hyperlink_237" tooltip="Открыть карточку товара на сайте" display="Открыть карточку товара на сайте"/>
    <hyperlink ref="B245" r:id="rId_hyperlink_238" tooltip="Открыть карточку товара на сайте" display="Открыть карточку товара на сайте"/>
    <hyperlink ref="B246" r:id="rId_hyperlink_239" tooltip="Открыть карточку товара на сайте" display="Открыть карточку товара на сайте"/>
    <hyperlink ref="B247" r:id="rId_hyperlink_240" tooltip="Открыть карточку товара на сайте" display="Открыть карточку товара на сайте"/>
    <hyperlink ref="B248" r:id="rId_hyperlink_241" tooltip="Открыть карточку товара на сайте" display="Открыть карточку товара на сайте"/>
    <hyperlink ref="B249" r:id="rId_hyperlink_242" tooltip="Открыть карточку товара на сайте" display="Открыть карточку товара на сайте"/>
    <hyperlink ref="B250" r:id="rId_hyperlink_243" tooltip="Открыть карточку товара на сайте" display="Открыть карточку товара на сайте"/>
    <hyperlink ref="B251" r:id="rId_hyperlink_244" tooltip="Открыть карточку товара на сайте" display="Открыть карточку товара на сайте"/>
    <hyperlink ref="B252" r:id="rId_hyperlink_245" tooltip="Открыть карточку товара на сайте" display="Открыть карточку товара на сайте"/>
    <hyperlink ref="B253" r:id="rId_hyperlink_246" tooltip="Открыть карточку товара на сайте" display="Открыть карточку товара на сайте"/>
    <hyperlink ref="B254" r:id="rId_hyperlink_247" tooltip="Открыть карточку товара на сайте" display="Открыть карточку товара на сайте"/>
    <hyperlink ref="B255" r:id="rId_hyperlink_248" tooltip="Открыть карточку товара на сайте" display="Открыть карточку товара на сайте"/>
    <hyperlink ref="B256" r:id="rId_hyperlink_249" tooltip="Открыть карточку товара на сайте" display="Открыть карточку товара на сайте"/>
    <hyperlink ref="B257" r:id="rId_hyperlink_250" tooltip="Открыть карточку товара на сайте" display="Открыть карточку товара на сайте"/>
    <hyperlink ref="B258" r:id="rId_hyperlink_251" tooltip="Открыть карточку товара на сайте" display="Открыть карточку товара на сайте"/>
    <hyperlink ref="B259" r:id="rId_hyperlink_252" tooltip="Открыть карточку товара на сайте" display="Открыть карточку товара на сайте"/>
    <hyperlink ref="B260" r:id="rId_hyperlink_253" tooltip="Открыть карточку товара на сайте" display="Открыть карточку товара на сайте"/>
    <hyperlink ref="B261" r:id="rId_hyperlink_254" tooltip="Открыть карточку товара на сайте" display="Открыть карточку товара на сайте"/>
    <hyperlink ref="B262" r:id="rId_hyperlink_255" tooltip="Открыть карточку товара на сайте" display="Открыть карточку товара на сайте"/>
    <hyperlink ref="B263" r:id="rId_hyperlink_256" tooltip="Открыть карточку товара на сайте" display="Открыть карточку товара на сайте"/>
    <hyperlink ref="B264" r:id="rId_hyperlink_257" tooltip="Открыть карточку товара на сайте" display="Открыть карточку товара на сайте"/>
    <hyperlink ref="B265" r:id="rId_hyperlink_258" tooltip="Открыть карточку товара на сайте" display="Открыть карточку товара на сайте"/>
    <hyperlink ref="B266" r:id="rId_hyperlink_259" tooltip="Открыть карточку товара на сайте" display="Открыть карточку товара на сайте"/>
    <hyperlink ref="B267" r:id="rId_hyperlink_260" tooltip="Открыть карточку товара на сайте" display="Открыть карточку товара на сайте"/>
    <hyperlink ref="B268" r:id="rId_hyperlink_261" tooltip="Открыть карточку товара на сайте" display="Открыть карточку товара на сайте"/>
    <hyperlink ref="B269" r:id="rId_hyperlink_262" tooltip="Открыть карточку товара на сайте" display="Открыть карточку товара на сайте"/>
    <hyperlink ref="B270" r:id="rId_hyperlink_263" tooltip="Открыть карточку товара на сайте" display="Открыть карточку товара на сайте"/>
    <hyperlink ref="B271" r:id="rId_hyperlink_264" tooltip="Открыть карточку товара на сайте" display="Открыть карточку товара на сайте"/>
    <hyperlink ref="B272" r:id="rId_hyperlink_265" tooltip="Открыть карточку товара на сайте" display="Открыть карточку товара на сайте"/>
    <hyperlink ref="B273" r:id="rId_hyperlink_266" tooltip="Открыть карточку товара на сайте" display="Открыть карточку товара на сайте"/>
    <hyperlink ref="B274" r:id="rId_hyperlink_267" tooltip="Открыть карточку товара на сайте" display="Открыть карточку товара на сайте"/>
    <hyperlink ref="B275" r:id="rId_hyperlink_268" tooltip="Открыть карточку товара на сайте" display="Открыть карточку товара на сайте"/>
    <hyperlink ref="B276" r:id="rId_hyperlink_269" tooltip="Открыть карточку товара на сайте" display="Открыть карточку товара на сайте"/>
    <hyperlink ref="B277" r:id="rId_hyperlink_270" tooltip="Открыть карточку товара на сайте" display="Открыть карточку товара на сайте"/>
    <hyperlink ref="B278" r:id="rId_hyperlink_271" tooltip="Открыть карточку товара на сайте" display="Открыть карточку товара на сайте"/>
    <hyperlink ref="B279" r:id="rId_hyperlink_272" tooltip="Открыть карточку товара на сайте" display="Открыть карточку товара на сайте"/>
    <hyperlink ref="B280" r:id="rId_hyperlink_273" tooltip="Открыть карточку товара на сайте" display="Открыть карточку товара на сайте"/>
    <hyperlink ref="B281" r:id="rId_hyperlink_274" tooltip="Открыть карточку товара на сайте" display="Открыть карточку товара на сайте"/>
    <hyperlink ref="B282" r:id="rId_hyperlink_275" tooltip="Открыть карточку товара на сайте" display="Открыть карточку товара на сайте"/>
    <hyperlink ref="B283" r:id="rId_hyperlink_276" tooltip="Открыть карточку товара на сайте" display="Открыть карточку товара на сайте"/>
    <hyperlink ref="B284" r:id="rId_hyperlink_277" tooltip="Открыть карточку товара на сайте" display="Открыть карточку товара на сайте"/>
    <hyperlink ref="B285" r:id="rId_hyperlink_278" tooltip="Открыть карточку товара на сайте" display="Открыть карточку товара на сайте"/>
    <hyperlink ref="B286" r:id="rId_hyperlink_279" tooltip="Открыть карточку товара на сайте" display="Открыть карточку товара на сайте"/>
    <hyperlink ref="B287" r:id="rId_hyperlink_280" tooltip="Открыть карточку товара на сайте" display="Открыть карточку товара на сайте"/>
    <hyperlink ref="B288" r:id="rId_hyperlink_281" tooltip="Открыть карточку товара на сайте" display="Открыть карточку товара на сайте"/>
    <hyperlink ref="B289" r:id="rId_hyperlink_282" tooltip="Открыть карточку товара на сайте" display="Открыть карточку товара на сайте"/>
    <hyperlink ref="B290" r:id="rId_hyperlink_283" tooltip="Открыть карточку товара на сайте" display="Открыть карточку товара на сайте"/>
    <hyperlink ref="B291" r:id="rId_hyperlink_284" tooltip="Открыть карточку товара на сайте" display="Открыть карточку товара на сайте"/>
    <hyperlink ref="B292" r:id="rId_hyperlink_285" tooltip="Открыть карточку товара на сайте" display="Открыть карточку товара на сайте"/>
    <hyperlink ref="B293" r:id="rId_hyperlink_286" tooltip="Открыть карточку товара на сайте" display="Открыть карточку товара на сайте"/>
    <hyperlink ref="B294" r:id="rId_hyperlink_287" tooltip="Открыть карточку товара на сайте" display="Открыть карточку товара на сайте"/>
    <hyperlink ref="B295" r:id="rId_hyperlink_288" tooltip="Открыть карточку товара на сайте" display="Открыть карточку товара на сайте"/>
    <hyperlink ref="B296" r:id="rId_hyperlink_289" tooltip="Открыть карточку товара на сайте" display="Открыть карточку товара на сайте"/>
    <hyperlink ref="B297" r:id="rId_hyperlink_290" tooltip="Открыть карточку товара на сайте" display="Открыть карточку товара на сайте"/>
    <hyperlink ref="B298" r:id="rId_hyperlink_291" tooltip="Открыть карточку товара на сайте" display="Открыть карточку товара на сайте"/>
    <hyperlink ref="B299" r:id="rId_hyperlink_292" tooltip="Открыть карточку товара на сайте" display="Открыть карточку товара на сайте"/>
    <hyperlink ref="B300" r:id="rId_hyperlink_293" tooltip="Открыть карточку товара на сайте" display="Открыть карточку товара на сайте"/>
    <hyperlink ref="B301" r:id="rId_hyperlink_294" tooltip="Открыть карточку товара на сайте" display="Открыть карточку товара на сайте"/>
    <hyperlink ref="B302" r:id="rId_hyperlink_295" tooltip="Открыть карточку товара на сайте" display="Открыть карточку товара на сайте"/>
    <hyperlink ref="B303" r:id="rId_hyperlink_296" tooltip="Открыть карточку товара на сайте" display="Открыть карточку товара на сайте"/>
    <hyperlink ref="B304" r:id="rId_hyperlink_297" tooltip="Открыть карточку товара на сайте" display="Открыть карточку товара на сайте"/>
    <hyperlink ref="B305" r:id="rId_hyperlink_298" tooltip="Открыть карточку товара на сайте" display="Открыть карточку товара на сайте"/>
    <hyperlink ref="B306" r:id="rId_hyperlink_299" tooltip="Открыть карточку товара на сайте" display="Открыть карточку товара на сайте"/>
    <hyperlink ref="B307" r:id="rId_hyperlink_300" tooltip="Открыть карточку товара на сайте" display="Открыть карточку товара на сайте"/>
    <hyperlink ref="B308" r:id="rId_hyperlink_301" tooltip="Открыть карточку товара на сайте" display="Открыть карточку товара на сайте"/>
    <hyperlink ref="B309" r:id="rId_hyperlink_302" tooltip="Открыть карточку товара на сайте" display="Открыть карточку товара на сайте"/>
    <hyperlink ref="B310" r:id="rId_hyperlink_303" tooltip="Открыть карточку товара на сайте" display="Открыть карточку товара на сайте"/>
    <hyperlink ref="B311" r:id="rId_hyperlink_304" tooltip="Открыть карточку товара на сайте" display="Открыть карточку товара на сайте"/>
    <hyperlink ref="B312" r:id="rId_hyperlink_305" tooltip="Открыть карточку товара на сайте" display="Открыть карточку товара на сайте"/>
    <hyperlink ref="B313" r:id="rId_hyperlink_306" tooltip="Открыть карточку товара на сайте" display="Открыть карточку товара на сайте"/>
    <hyperlink ref="B314" r:id="rId_hyperlink_307" tooltip="Открыть карточку товара на сайте" display="Открыть карточку товара на сайте"/>
    <hyperlink ref="B315" r:id="rId_hyperlink_308" tooltip="Открыть карточку товара на сайте" display="Открыть карточку товара на сайте"/>
    <hyperlink ref="B316" r:id="rId_hyperlink_309" tooltip="Открыть карточку товара на сайте" display="Открыть карточку товара на сайте"/>
    <hyperlink ref="B317" r:id="rId_hyperlink_310" tooltip="Открыть карточку товара на сайте" display="Открыть карточку товара на сайте"/>
    <hyperlink ref="B318" r:id="rId_hyperlink_311" tooltip="Открыть карточку товара на сайте" display="Открыть карточку товара на сайте"/>
    <hyperlink ref="B319" r:id="rId_hyperlink_312" tooltip="Открыть карточку товара на сайте" display="Открыть карточку товара на сайте"/>
    <hyperlink ref="B320" r:id="rId_hyperlink_313" tooltip="Открыть карточку товара на сайте" display="Открыть карточку товара на сайте"/>
    <hyperlink ref="B321" r:id="rId_hyperlink_314" tooltip="Открыть карточку товара на сайте" display="Открыть карточку товара на сайте"/>
    <hyperlink ref="B322" r:id="rId_hyperlink_315" tooltip="Открыть карточку товара на сайте" display="Открыть карточку товара на сайте"/>
    <hyperlink ref="B323" r:id="rId_hyperlink_316" tooltip="Открыть карточку товара на сайте" display="Открыть карточку товара на сайте"/>
    <hyperlink ref="B324" r:id="rId_hyperlink_317" tooltip="Открыть карточку товара на сайте" display="Открыть карточку товара на сайте"/>
    <hyperlink ref="B325" r:id="rId_hyperlink_318" tooltip="Открыть карточку товара на сайте" display="Открыть карточку товара на сайте"/>
    <hyperlink ref="B326" r:id="rId_hyperlink_319" tooltip="Открыть карточку товара на сайте" display="Открыть карточку товара на сайте"/>
    <hyperlink ref="B327" r:id="rId_hyperlink_320" tooltip="Открыть карточку товара на сайте" display="Открыть карточку товара на сайте"/>
    <hyperlink ref="B328" r:id="rId_hyperlink_321" tooltip="Открыть карточку товара на сайте" display="Открыть карточку товара на сайте"/>
    <hyperlink ref="B329" r:id="rId_hyperlink_322" tooltip="Открыть карточку товара на сайте" display="Открыть карточку товара на сайте"/>
    <hyperlink ref="B330" r:id="rId_hyperlink_323" tooltip="Открыть карточку товара на сайте" display="Открыть карточку товара на сайте"/>
    <hyperlink ref="B331" r:id="rId_hyperlink_324" tooltip="Открыть карточку товара на сайте" display="Открыть карточку товара на сайте"/>
    <hyperlink ref="B332" r:id="rId_hyperlink_325" tooltip="Открыть карточку товара на сайте" display="Открыть карточку товара на сайте"/>
    <hyperlink ref="B333" r:id="rId_hyperlink_326" tooltip="Открыть карточку товара на сайте" display="Открыть карточку товара на сайте"/>
    <hyperlink ref="B334" r:id="rId_hyperlink_327" tooltip="Открыть карточку товара на сайте" display="Открыть карточку товара на сайте"/>
    <hyperlink ref="B335" r:id="rId_hyperlink_328" tooltip="Открыть карточку товара на сайте" display="Открыть карточку товара на сайте"/>
    <hyperlink ref="B336" r:id="rId_hyperlink_329" tooltip="Открыть карточку товара на сайте" display="Открыть карточку товара на сайте"/>
    <hyperlink ref="B337" r:id="rId_hyperlink_330" tooltip="Открыть карточку товара на сайте" display="Открыть карточку товара на сайте"/>
    <hyperlink ref="B338" r:id="rId_hyperlink_331" tooltip="Открыть карточку товара на сайте" display="Открыть карточку товара на сайте"/>
    <hyperlink ref="B339" r:id="rId_hyperlink_332" tooltip="Открыть карточку товара на сайте" display="Открыть карточку товара на сайте"/>
    <hyperlink ref="B340" r:id="rId_hyperlink_333" tooltip="Открыть карточку товара на сайте" display="Открыть карточку товара на сайте"/>
    <hyperlink ref="B341" r:id="rId_hyperlink_334" tooltip="Открыть карточку товара на сайте" display="Открыть карточку товара на сайте"/>
    <hyperlink ref="B342" r:id="rId_hyperlink_335" tooltip="Открыть карточку товара на сайте" display="Открыть карточку товара на сайте"/>
    <hyperlink ref="B343" r:id="rId_hyperlink_336" tooltip="Открыть карточку товара на сайте" display="Открыть карточку товара на сайте"/>
    <hyperlink ref="B344" r:id="rId_hyperlink_337" tooltip="Открыть карточку товара на сайте" display="Открыть карточку товара на сайте"/>
    <hyperlink ref="B345" r:id="rId_hyperlink_338" tooltip="Открыть карточку товара на сайте" display="Открыть карточку товара на сайте"/>
    <hyperlink ref="B346" r:id="rId_hyperlink_339" tooltip="Открыть карточку товара на сайте" display="Открыть карточку товара на сайте"/>
    <hyperlink ref="B347" r:id="rId_hyperlink_340" tooltip="Открыть карточку товара на сайте" display="Открыть карточку товара на сайте"/>
    <hyperlink ref="B348" r:id="rId_hyperlink_341" tooltip="Открыть карточку товара на сайте" display="Открыть карточку товара на сайте"/>
    <hyperlink ref="B349" r:id="rId_hyperlink_342" tooltip="Открыть карточку товара на сайте" display="Открыть карточку товара на сайте"/>
    <hyperlink ref="B350" r:id="rId_hyperlink_343" tooltip="Открыть карточку товара на сайте" display="Открыть карточку товара на сайте"/>
    <hyperlink ref="B351" r:id="rId_hyperlink_344" tooltip="Открыть карточку товара на сайте" display="Открыть карточку товара на сайте"/>
    <hyperlink ref="B352" r:id="rId_hyperlink_345" tooltip="Открыть карточку товара на сайте" display="Открыть карточку товара на сайте"/>
    <hyperlink ref="B353" r:id="rId_hyperlink_346" tooltip="Открыть карточку товара на сайте" display="Открыть карточку товара на сайте"/>
    <hyperlink ref="B354" r:id="rId_hyperlink_347" tooltip="Открыть карточку товара на сайте" display="Открыть карточку товара на сайте"/>
    <hyperlink ref="B355" r:id="rId_hyperlink_348" tooltip="Открыть карточку товара на сайте" display="Открыть карточку товара на сайте"/>
    <hyperlink ref="B356" r:id="rId_hyperlink_349" tooltip="Открыть карточку товара на сайте" display="Открыть карточку товара на сайте"/>
    <hyperlink ref="B357" r:id="rId_hyperlink_350" tooltip="Открыть карточку товара на сайте" display="Открыть карточку товара на сайте"/>
    <hyperlink ref="B358" r:id="rId_hyperlink_351" tooltip="Открыть карточку товара на сайте" display="Открыть карточку товара на сайте"/>
    <hyperlink ref="B359" r:id="rId_hyperlink_352" tooltip="Открыть карточку товара на сайте" display="Открыть карточку товара на сайте"/>
    <hyperlink ref="B360" r:id="rId_hyperlink_353" tooltip="Открыть карточку товара на сайте" display="Открыть карточку товара на сайте"/>
    <hyperlink ref="B361" r:id="rId_hyperlink_354" tooltip="Открыть карточку товара на сайте" display="Открыть карточку товара на сайте"/>
    <hyperlink ref="B362" r:id="rId_hyperlink_355" tooltip="Открыть карточку товара на сайте" display="Открыть карточку товара на сайте"/>
    <hyperlink ref="B363" r:id="rId_hyperlink_356" tooltip="Открыть карточку товара на сайте" display="Открыть карточку товара на сайте"/>
    <hyperlink ref="B364" r:id="rId_hyperlink_357" tooltip="Открыть карточку товара на сайте" display="Открыть карточку товара на сайте"/>
    <hyperlink ref="B365" r:id="rId_hyperlink_358" tooltip="Открыть карточку товара на сайте" display="Открыть карточку товара на сайте"/>
    <hyperlink ref="B366" r:id="rId_hyperlink_359" tooltip="Открыть карточку товара на сайте" display="Открыть карточку товара на сайте"/>
    <hyperlink ref="B367" r:id="rId_hyperlink_360" tooltip="Открыть карточку товара на сайте" display="Открыть карточку товара на сайте"/>
    <hyperlink ref="B368" r:id="rId_hyperlink_361" tooltip="Открыть карточку товара на сайте" display="Открыть карточку товара на сайте"/>
    <hyperlink ref="B369" r:id="rId_hyperlink_362" tooltip="Открыть карточку товара на сайте" display="Открыть карточку товара на сайте"/>
    <hyperlink ref="B370" r:id="rId_hyperlink_363" tooltip="Открыть карточку товара на сайте" display="Открыть карточку товара на сайте"/>
    <hyperlink ref="B371" r:id="rId_hyperlink_364" tooltip="Открыть карточку товара на сайте" display="Открыть карточку товара на сайте"/>
    <hyperlink ref="B372" r:id="rId_hyperlink_365" tooltip="Открыть карточку товара на сайте" display="Открыть карточку товара на сайте"/>
    <hyperlink ref="B373" r:id="rId_hyperlink_366" tooltip="Открыть карточку товара на сайте" display="Открыть карточку товара на сайте"/>
    <hyperlink ref="B374" r:id="rId_hyperlink_367" tooltip="Открыть карточку товара на сайте" display="Открыть карточку товара на сайте"/>
    <hyperlink ref="B375" r:id="rId_hyperlink_368" tooltip="Открыть карточку товара на сайте" display="Открыть карточку товара на сайте"/>
    <hyperlink ref="B376" r:id="rId_hyperlink_369" tooltip="Открыть карточку товара на сайте" display="Открыть карточку товара на сайте"/>
    <hyperlink ref="B377" r:id="rId_hyperlink_370" tooltip="Открыть карточку товара на сайте" display="Открыть карточку товара на сайте"/>
    <hyperlink ref="B378" r:id="rId_hyperlink_371" tooltip="Открыть карточку товара на сайте" display="Открыть карточку товара на сайте"/>
    <hyperlink ref="B379" r:id="rId_hyperlink_372" tooltip="Открыть карточку товара на сайте" display="Открыть карточку товара на сайте"/>
    <hyperlink ref="B380" r:id="rId_hyperlink_373" tooltip="Открыть карточку товара на сайте" display="Открыть карточку товара на сайте"/>
    <hyperlink ref="B381" r:id="rId_hyperlink_374" tooltip="Открыть карточку товара на сайте" display="Открыть карточку товара на сайте"/>
    <hyperlink ref="B382" r:id="rId_hyperlink_375" tooltip="Открыть карточку товара на сайте" display="Открыть карточку товара на сайте"/>
    <hyperlink ref="B383" r:id="rId_hyperlink_376" tooltip="Открыть карточку товара на сайте" display="Открыть карточку товара на сайте"/>
    <hyperlink ref="B384" r:id="rId_hyperlink_377" tooltip="Открыть карточку товара на сайте" display="Открыть карточку товара на сайте"/>
    <hyperlink ref="B385" r:id="rId_hyperlink_378" tooltip="Открыть карточку товара на сайте" display="Открыть карточку товара на сайте"/>
    <hyperlink ref="B386" r:id="rId_hyperlink_379" tooltip="Открыть карточку товара на сайте" display="Открыть карточку товара на сайте"/>
    <hyperlink ref="B387" r:id="rId_hyperlink_380" tooltip="Открыть карточку товара на сайте" display="Открыть карточку товара на сайте"/>
    <hyperlink ref="B388" r:id="rId_hyperlink_381" tooltip="Открыть карточку товара на сайте" display="Открыть карточку товара на сайте"/>
    <hyperlink ref="B389" r:id="rId_hyperlink_382" tooltip="Открыть карточку товара на сайте" display="Открыть карточку товара на сайте"/>
    <hyperlink ref="B390" r:id="rId_hyperlink_383" tooltip="Открыть карточку товара на сайте" display="Открыть карточку товара на сайте"/>
    <hyperlink ref="B391" r:id="rId_hyperlink_384" tooltip="Открыть карточку товара на сайте" display="Открыть карточку товара на сайте"/>
    <hyperlink ref="B392" r:id="rId_hyperlink_385" tooltip="Открыть карточку товара на сайте" display="Открыть карточку товара на сайте"/>
    <hyperlink ref="B393" r:id="rId_hyperlink_386" tooltip="Открыть карточку товара на сайте" display="Открыть карточку товара на сайте"/>
    <hyperlink ref="B394" r:id="rId_hyperlink_387" tooltip="Открыть карточку товара на сайте" display="Открыть карточку товара на сайте"/>
    <hyperlink ref="B395" r:id="rId_hyperlink_388" tooltip="Открыть карточку товара на сайте" display="Открыть карточку товара на сайте"/>
    <hyperlink ref="B396" r:id="rId_hyperlink_389" tooltip="Открыть карточку товара на сайте" display="Открыть карточку товара на сайте"/>
    <hyperlink ref="B397" r:id="rId_hyperlink_390" tooltip="Открыть карточку товара на сайте" display="Открыть карточку товара на сайте"/>
    <hyperlink ref="B398" r:id="rId_hyperlink_391" tooltip="Открыть карточку товара на сайте" display="Открыть карточку товара на сайте"/>
    <hyperlink ref="B399" r:id="rId_hyperlink_392" tooltip="Открыть карточку товара на сайте" display="Открыть карточку товара на сайте"/>
    <hyperlink ref="B400" r:id="rId_hyperlink_393" tooltip="Открыть карточку товара на сайте" display="Открыть карточку товара на сайте"/>
    <hyperlink ref="B401" r:id="rId_hyperlink_394" tooltip="Открыть карточку товара на сайте" display="Открыть карточку товара на сайте"/>
    <hyperlink ref="B402" r:id="rId_hyperlink_395" tooltip="Открыть карточку товара на сайте" display="Открыть карточку товара на сайте"/>
    <hyperlink ref="B403" r:id="rId_hyperlink_396" tooltip="Открыть карточку товара на сайте" display="Открыть карточку товара на сайте"/>
    <hyperlink ref="B404" r:id="rId_hyperlink_397" tooltip="Открыть карточку товара на сайте" display="Открыть карточку товара на сайте"/>
    <hyperlink ref="B405" r:id="rId_hyperlink_398" tooltip="Открыть карточку товара на сайте" display="Открыть карточку товара на сайте"/>
    <hyperlink ref="B406" r:id="rId_hyperlink_399" tooltip="Открыть карточку товара на сайте" display="Открыть карточку товара на сайте"/>
    <hyperlink ref="B407" r:id="rId_hyperlink_400" tooltip="Открыть карточку товара на сайте" display="Открыть карточку товара на сайте"/>
    <hyperlink ref="B408" r:id="rId_hyperlink_401" tooltip="Открыть карточку товара на сайте" display="Открыть карточку товара на сайте"/>
    <hyperlink ref="B409" r:id="rId_hyperlink_402" tooltip="Открыть карточку товара на сайте" display="Открыть карточку товара на сайте"/>
    <hyperlink ref="B410" r:id="rId_hyperlink_403" tooltip="Открыть карточку товара на сайте" display="Открыть карточку товара на сайте"/>
    <hyperlink ref="B411" r:id="rId_hyperlink_404" tooltip="Открыть карточку товара на сайте" display="Открыть карточку товара на сайте"/>
    <hyperlink ref="B412" r:id="rId_hyperlink_405" tooltip="Открыть карточку товара на сайте" display="Открыть карточку товара на сайте"/>
    <hyperlink ref="B413" r:id="rId_hyperlink_406" tooltip="Открыть карточку товара на сайте" display="Открыть карточку товара на сайте"/>
    <hyperlink ref="B414" r:id="rId_hyperlink_407" tooltip="Открыть карточку товара на сайте" display="Открыть карточку товара на сайте"/>
    <hyperlink ref="B415" r:id="rId_hyperlink_408" tooltip="Открыть карточку товара на сайте" display="Открыть карточку товара на сайте"/>
    <hyperlink ref="B416" r:id="rId_hyperlink_409" tooltip="Открыть карточку товара на сайте" display="Открыть карточку товара на сайте"/>
    <hyperlink ref="B417" r:id="rId_hyperlink_410" tooltip="Открыть карточку товара на сайте" display="Открыть карточку товара на сайте"/>
    <hyperlink ref="B418" r:id="rId_hyperlink_411" tooltip="Открыть карточку товара на сайте" display="Открыть карточку товара на сайте"/>
    <hyperlink ref="B419" r:id="rId_hyperlink_412" tooltip="Открыть карточку товара на сайте" display="Открыть карточку товара на сайте"/>
    <hyperlink ref="B420" r:id="rId_hyperlink_413" tooltip="Открыть карточку товара на сайте" display="Открыть карточку товара на сайте"/>
    <hyperlink ref="B421" r:id="rId_hyperlink_414" tooltip="Открыть карточку товара на сайте" display="Открыть карточку товара на сайте"/>
    <hyperlink ref="B422" r:id="rId_hyperlink_415" tooltip="Открыть карточку товара на сайте" display="Открыть карточку товара на сайте"/>
    <hyperlink ref="B423" r:id="rId_hyperlink_416" tooltip="Открыть карточку товара на сайте" display="Открыть карточку товара на сайте"/>
    <hyperlink ref="B424" r:id="rId_hyperlink_417" tooltip="Открыть карточку товара на сайте" display="Открыть карточку товара на сайте"/>
    <hyperlink ref="B425" r:id="rId_hyperlink_418" tooltip="Открыть карточку товара на сайте" display="Открыть карточку товара на сайте"/>
    <hyperlink ref="B426" r:id="rId_hyperlink_419" tooltip="Открыть карточку товара на сайте" display="Открыть карточку товара на сайте"/>
    <hyperlink ref="B427" r:id="rId_hyperlink_420" tooltip="Открыть карточку товара на сайте" display="Открыть карточку товара на сайте"/>
    <hyperlink ref="B428" r:id="rId_hyperlink_421" tooltip="Открыть карточку товара на сайте" display="Открыть карточку товара на сайте"/>
    <hyperlink ref="B429" r:id="rId_hyperlink_422" tooltip="Открыть карточку товара на сайте" display="Открыть карточку товара на сайте"/>
    <hyperlink ref="B430" r:id="rId_hyperlink_423" tooltip="Открыть карточку товара на сайте" display="Открыть карточку товара на сайте"/>
    <hyperlink ref="B431" r:id="rId_hyperlink_424" tooltip="Открыть карточку товара на сайте" display="Открыть карточку товара на сайте"/>
    <hyperlink ref="B432" r:id="rId_hyperlink_425" tooltip="Открыть карточку товара на сайте" display="Открыть карточку товара на сайте"/>
    <hyperlink ref="B433" r:id="rId_hyperlink_426" tooltip="Открыть карточку товара на сайте" display="Открыть карточку товара на сайте"/>
    <hyperlink ref="B434" r:id="rId_hyperlink_427" tooltip="Открыть карточку товара на сайте" display="Открыть карточку товара на сайте"/>
    <hyperlink ref="B435" r:id="rId_hyperlink_428" tooltip="Открыть карточку товара на сайте" display="Открыть карточку товара на сайте"/>
    <hyperlink ref="B436" r:id="rId_hyperlink_429" tooltip="Открыть карточку товара на сайте" display="Открыть карточку товара на сайте"/>
    <hyperlink ref="B437" r:id="rId_hyperlink_430" tooltip="Открыть карточку товара на сайте" display="Открыть карточку товара на сайте"/>
    <hyperlink ref="B438" r:id="rId_hyperlink_431" tooltip="Открыть карточку товара на сайте" display="Открыть карточку товара на сайте"/>
    <hyperlink ref="B439" r:id="rId_hyperlink_432" tooltip="Открыть карточку товара на сайте" display="Открыть карточку товара на сайте"/>
    <hyperlink ref="B440" r:id="rId_hyperlink_433" tooltip="Открыть карточку товара на сайте" display="Открыть карточку товара на сайте"/>
    <hyperlink ref="B441" r:id="rId_hyperlink_434" tooltip="Открыть карточку товара на сайте" display="Открыть карточку товара на сайте"/>
    <hyperlink ref="B442" r:id="rId_hyperlink_435" tooltip="Открыть карточку товара на сайте" display="Открыть карточку товара на сайте"/>
    <hyperlink ref="B443" r:id="rId_hyperlink_436" tooltip="Открыть карточку товара на сайте" display="Открыть карточку товара на сайте"/>
    <hyperlink ref="B444" r:id="rId_hyperlink_437" tooltip="Открыть карточку товара на сайте" display="Открыть карточку товара на сайте"/>
    <hyperlink ref="B445" r:id="rId_hyperlink_438" tooltip="Открыть карточку товара на сайте" display="Открыть карточку товара на сайте"/>
    <hyperlink ref="B446" r:id="rId_hyperlink_439" tooltip="Открыть карточку товара на сайте" display="Открыть карточку товара на сайте"/>
    <hyperlink ref="B447" r:id="rId_hyperlink_440" tooltip="Открыть карточку товара на сайте" display="Открыть карточку товара на сайте"/>
    <hyperlink ref="B448" r:id="rId_hyperlink_441" tooltip="Открыть карточку товара на сайте" display="Открыть карточку товара на сайте"/>
    <hyperlink ref="B449" r:id="rId_hyperlink_442" tooltip="Открыть карточку товара на сайте" display="Открыть карточку товара на сайте"/>
    <hyperlink ref="B450" r:id="rId_hyperlink_443" tooltip="Открыть карточку товара на сайте" display="Открыть карточку товара на сайте"/>
    <hyperlink ref="B451" r:id="rId_hyperlink_444" tooltip="Открыть карточку товара на сайте" display="Открыть карточку товара на сайте"/>
    <hyperlink ref="B452" r:id="rId_hyperlink_445" tooltip="Открыть карточку товара на сайте" display="Открыть карточку товара на сайте"/>
    <hyperlink ref="B453" r:id="rId_hyperlink_446" tooltip="Открыть карточку товара на сайте" display="Открыть карточку товара на сайте"/>
    <hyperlink ref="B454" r:id="rId_hyperlink_447" tooltip="Открыть карточку товара на сайте" display="Открыть карточку товара на сайте"/>
    <hyperlink ref="B455" r:id="rId_hyperlink_448" tooltip="Открыть карточку товара на сайте" display="Открыть карточку товара на сайте"/>
    <hyperlink ref="B456" r:id="rId_hyperlink_449" tooltip="Открыть карточку товара на сайте" display="Открыть карточку товара на сайте"/>
    <hyperlink ref="B457" r:id="rId_hyperlink_450" tooltip="Открыть карточку товара на сайте" display="Открыть карточку товара на сайте"/>
    <hyperlink ref="B458" r:id="rId_hyperlink_451" tooltip="Открыть карточку товара на сайте" display="Открыть карточку товара на сайте"/>
    <hyperlink ref="B459" r:id="rId_hyperlink_452" tooltip="Открыть карточку товара на сайте" display="Открыть карточку товара на сайте"/>
    <hyperlink ref="B460" r:id="rId_hyperlink_453" tooltip="Открыть карточку товара на сайте" display="Открыть карточку товара на сайте"/>
    <hyperlink ref="B461" r:id="rId_hyperlink_454" tooltip="Открыть карточку товара на сайте" display="Открыть карточку товара на сайте"/>
    <hyperlink ref="B462" r:id="rId_hyperlink_455" tooltip="Открыть карточку товара на сайте" display="Открыть карточку товара на сайте"/>
    <hyperlink ref="B463" r:id="rId_hyperlink_456" tooltip="Открыть карточку товара на сайте" display="Открыть карточку товара на сайте"/>
    <hyperlink ref="B464" r:id="rId_hyperlink_457" tooltip="Открыть карточку товара на сайте" display="Открыть карточку товара на сайте"/>
    <hyperlink ref="B465" r:id="rId_hyperlink_458" tooltip="Открыть карточку товара на сайте" display="Открыть карточку товара на сайте"/>
    <hyperlink ref="B466" r:id="rId_hyperlink_459" tooltip="Открыть карточку товара на сайте" display="Открыть карточку товара на сайте"/>
    <hyperlink ref="B467" r:id="rId_hyperlink_460" tooltip="Открыть карточку товара на сайте" display="Открыть карточку товара на сайте"/>
    <hyperlink ref="B468" r:id="rId_hyperlink_461" tooltip="Открыть карточку товара на сайте" display="Открыть карточку товара на сайте"/>
    <hyperlink ref="B469" r:id="rId_hyperlink_462" tooltip="Открыть карточку товара на сайте" display="Открыть карточку товара на сайте"/>
    <hyperlink ref="B470" r:id="rId_hyperlink_463" tooltip="Открыть карточку товара на сайте" display="Открыть карточку товара на сайте"/>
    <hyperlink ref="B471" r:id="rId_hyperlink_464" tooltip="Открыть карточку товара на сайте" display="Открыть карточку товара на сайте"/>
    <hyperlink ref="B472" r:id="rId_hyperlink_465" tooltip="Открыть карточку товара на сайте" display="Открыть карточку товара на сайте"/>
    <hyperlink ref="B473" r:id="rId_hyperlink_466" tooltip="Открыть карточку товара на сайте" display="Открыть карточку товара на сайте"/>
    <hyperlink ref="B474" r:id="rId_hyperlink_467" tooltip="Открыть карточку товара на сайте" display="Открыть карточку товара на сайте"/>
    <hyperlink ref="B475" r:id="rId_hyperlink_468" tooltip="Открыть карточку товара на сайте" display="Открыть карточку товара на сайте"/>
    <hyperlink ref="B476" r:id="rId_hyperlink_469" tooltip="Открыть карточку товара на сайте" display="Открыть карточку товара на сайте"/>
    <hyperlink ref="B477" r:id="rId_hyperlink_470" tooltip="Открыть карточку товара на сайте" display="Открыть карточку товара на сайте"/>
    <hyperlink ref="B478" r:id="rId_hyperlink_471" tooltip="Открыть карточку товара на сайте" display="Открыть карточку товара на сайте"/>
    <hyperlink ref="B479" r:id="rId_hyperlink_472" tooltip="Открыть карточку товара на сайте" display="Открыть карточку товара на сайте"/>
    <hyperlink ref="B480" r:id="rId_hyperlink_473" tooltip="Открыть карточку товара на сайте" display="Открыть карточку товара на сайте"/>
    <hyperlink ref="B481" r:id="rId_hyperlink_474" tooltip="Открыть карточку товара на сайте" display="Открыть карточку товара на сайте"/>
    <hyperlink ref="B482" r:id="rId_hyperlink_475" tooltip="Открыть карточку товара на сайте" display="Открыть карточку товара на сайте"/>
    <hyperlink ref="B483" r:id="rId_hyperlink_476" tooltip="Открыть карточку товара на сайте" display="Открыть карточку товара на сайте"/>
    <hyperlink ref="B484" r:id="rId_hyperlink_477" tooltip="Открыть карточку товара на сайте" display="Открыть карточку товара на сайте"/>
    <hyperlink ref="B485" r:id="rId_hyperlink_478" tooltip="Открыть карточку товара на сайте" display="Открыть карточку товара на сайте"/>
    <hyperlink ref="B486" r:id="rId_hyperlink_479" tooltip="Открыть карточку товара на сайте" display="Открыть карточку товара на сайте"/>
    <hyperlink ref="B487" r:id="rId_hyperlink_480" tooltip="Открыть карточку товара на сайте" display="Открыть карточку товара на сайте"/>
    <hyperlink ref="B488" r:id="rId_hyperlink_481" tooltip="Открыть карточку товара на сайте" display="Открыть карточку товара на сайте"/>
    <hyperlink ref="B489" r:id="rId_hyperlink_482" tooltip="Открыть карточку товара на сайте" display="Открыть карточку товара на сайте"/>
    <hyperlink ref="B490" r:id="rId_hyperlink_483" tooltip="Открыть карточку товара на сайте" display="Открыть карточку товара на сайте"/>
    <hyperlink ref="B491" r:id="rId_hyperlink_48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9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1470</v>
      </c>
    </row>
    <row r="2" spans="1:12" customHeight="1" ht="26">
      <c r="A2" s="54" t="s">
        <v>1471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1472</v>
      </c>
      <c r="B6" s="56"/>
      <c r="C6" s="57" t="str">
        <f>'Прайс и заказ'!K493</f>
      </c>
      <c r="D6" s="58" t="s">
        <v>1464</v>
      </c>
      <c r="E6" s="56"/>
      <c r="F6" s="57" t="str">
        <f>'Прайс и заказ'!K494</f>
      </c>
      <c r="G6" s="58" t="s">
        <v>1465</v>
      </c>
      <c r="H6" s="56"/>
      <c r="I6" s="59" t="str">
        <f>'Прайс и заказ'!K495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1473</v>
      </c>
      <c r="G8" s="60" t="s">
        <v>23</v>
      </c>
      <c r="H8" s="60" t="s">
        <v>24</v>
      </c>
      <c r="I8" s="60" t="s">
        <v>5</v>
      </c>
      <c r="J8" s="40" t="s">
        <v>1466</v>
      </c>
      <c r="L8" s="40" t="s">
        <v>1468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заказ'!$N$7:$N$491,0)+6,0)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заказ'!$N$7:$N$491,0)+6,0)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заказ'!$N$7:$N$491,0)+6,0)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заказ'!$N$7:$N$491,0)+6,0)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заказ'!$N$7:$N$491,0)+6,0)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заказ'!$N$7:$N$491,0)+6,0)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заказ'!$N$7:$N$491,0)+6,0)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заказ'!$N$7:$N$491,0)+6,0)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заказ'!$N$7:$N$491,0)+6,0)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заказ'!$N$7:$N$491,0)+6,0)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заказ'!$N$7:$N$491,0)+6,0)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заказ'!$N$7:$N$491,0)+6,0)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заказ'!$N$7:$N$491,0)+6,0)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заказ'!$N$7:$N$491,0)+6,0)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заказ'!$N$7:$N$491,0)+6,0)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заказ'!$N$7:$N$491,0)+6,0)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заказ'!$N$7:$N$491,0)+6,0)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заказ'!$N$7:$N$491,0)+6,0)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заказ'!$N$7:$N$491,0)+6,0)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заказ'!$N$7:$N$491,0)+6,0)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заказ'!$N$7:$N$491,0)+6,0)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заказ'!$N$7:$N$491,0)+6,0)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заказ'!$N$7:$N$491,0)+6,0)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заказ'!$N$7:$N$491,0)+6,0)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заказ'!$N$7:$N$491,0)+6,0)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заказ'!$N$7:$N$491,0)+6,0)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заказ'!$N$7:$N$491,0)+6,0)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заказ'!$N$7:$N$491,0)+6,0)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заказ'!$N$7:$N$491,0)+6,0)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заказ'!$N$7:$N$491,0)+6,0)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заказ'!$N$7:$N$491,0)+6,0)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заказ'!$N$7:$N$491,0)+6,0)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заказ'!$N$7:$N$491,0)+6,0)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заказ'!$N$7:$N$491,0)+6,0)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заказ'!$N$7:$N$491,0)+6,0)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заказ'!$N$7:$N$491,0)+6,0)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заказ'!$N$7:$N$491,0)+6,0)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заказ'!$N$7:$N$491,0)+6,0)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заказ'!$N$7:$N$491,0)+6,0)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заказ'!$N$7:$N$491,0)+6,0)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заказ'!$N$7:$N$491,0)+6,0)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заказ'!$N$7:$N$491,0)+6,0)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заказ'!$N$7:$N$491,0)+6,0)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заказ'!$N$7:$N$491,0)+6,0)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заказ'!$N$7:$N$491,0)+6,0)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заказ'!$N$7:$N$491,0)+6,0)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заказ'!$N$7:$N$491,0)+6,0)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заказ'!$N$7:$N$491,0)+6,0)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заказ'!$N$7:$N$491,0)+6,0)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заказ'!$N$7:$N$491,0)+6,0)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заказ'!$N$7:$N$491,0)+6,0)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заказ'!$N$7:$N$491,0)+6,0)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заказ'!$N$7:$N$491,0)+6,0)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заказ'!$N$7:$N$491,0)+6,0)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заказ'!$N$7:$N$491,0)+6,0)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заказ'!$N$7:$N$491,0)+6,0)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заказ'!$N$7:$N$491,0)+6,0)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заказ'!$N$7:$N$491,0)+6,0)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заказ'!$N$7:$N$491,0)+6,0)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заказ'!$N$7:$N$491,0)+6,0)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заказ'!$N$7:$N$491,0)+6,0)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заказ'!$N$7:$N$491,0)+6,0)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заказ'!$N$7:$N$491,0)+6,0)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заказ'!$N$7:$N$491,0)+6,0)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заказ'!$N$7:$N$491,0)+6,0)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заказ'!$N$7:$N$491,0)+6,0)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заказ'!$N$7:$N$491,0)+6,0)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заказ'!$N$7:$N$491,0)+6,0)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заказ'!$N$7:$N$491,0)+6,0)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заказ'!$N$7:$N$491,0)+6,0)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заказ'!$N$7:$N$491,0)+6,0)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заказ'!$N$7:$N$491,0)+6,0)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заказ'!$N$7:$N$491,0)+6,0)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заказ'!$N$7:$N$491,0)+6,0)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заказ'!$N$7:$N$491,0)+6,0)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заказ'!$N$7:$N$491,0)+6,0)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заказ'!$N$7:$N$491,0)+6,0)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заказ'!$N$7:$N$491,0)+6,0)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заказ'!$N$7:$N$491,0)+6,0)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заказ'!$N$7:$N$491,0)+6,0)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заказ'!$N$7:$N$491,0)+6,0)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заказ'!$N$7:$N$491,0)+6,0)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заказ'!$N$7:$N$491,0)+6,0)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заказ'!$N$7:$N$491,0)+6,0)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заказ'!$N$7:$N$491,0)+6,0)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заказ'!$N$7:$N$491,0)+6,0)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заказ'!$N$7:$N$491,0)+6,0)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заказ'!$N$7:$N$491,0)+6,0)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заказ'!$N$7:$N$491,0)+6,0)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заказ'!$N$7:$N$491,0)+6,0)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заказ'!$N$7:$N$491,0)+6,0)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заказ'!$N$7:$N$491,0)+6,0)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заказ'!$N$7:$N$491,0)+6,0)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заказ'!$N$7:$N$491,0)+6,0)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заказ'!$N$7:$N$491,0)+6,0)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заказ'!$N$7:$N$491,0)+6,0)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заказ'!$N$7:$N$491,0)+6,0)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заказ'!$N$7:$N$491,0)+6,0)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заказ'!$N$7:$N$491,0)+6,0)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заказ'!$N$7:$N$491,0)+6,0)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заказ'!$N$7:$N$491,0)+6,0)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заказ'!$N$7:$N$491,0)+6,0)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заказ'!$N$7:$N$491,0)+6,0)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заказ'!$N$7:$N$491,0)+6,0)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заказ'!$N$7:$N$491,0)+6,0)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заказ'!$N$7:$N$491,0)+6,0)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заказ'!$N$7:$N$491,0)+6,0)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заказ'!$N$7:$N$491,0)+6,0)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заказ'!$N$7:$N$491,0)+6,0)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заказ'!$N$7:$N$491,0)+6,0)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заказ'!$N$7:$N$491,0)+6,0)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заказ'!$N$7:$N$491,0)+6,0)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заказ'!$N$7:$N$491,0)+6,0)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заказ'!$N$7:$N$491,0)+6,0)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заказ'!$N$7:$N$491,0)+6,0)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заказ'!$N$7:$N$491,0)+6,0)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заказ'!$N$7:$N$491,0)+6,0)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заказ'!$N$7:$N$491,0)+6,0)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заказ'!$N$7:$N$491,0)+6,0)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заказ'!$N$7:$N$491,0)+6,0)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заказ'!$N$7:$N$491,0)+6,0)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заказ'!$N$7:$N$491,0)+6,0)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заказ'!$N$7:$N$491,0)+6,0)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заказ'!$N$7:$N$491,0)+6,0)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заказ'!$N$7:$N$491,0)+6,0)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заказ'!$N$7:$N$491,0)+6,0)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заказ'!$N$7:$N$491,0)+6,0)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заказ'!$N$7:$N$491,0)+6,0)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заказ'!$N$7:$N$491,0)+6,0)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заказ'!$N$7:$N$491,0)+6,0)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заказ'!$N$7:$N$491,0)+6,0)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заказ'!$N$7:$N$491,0)+6,0)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заказ'!$N$7:$N$491,0)+6,0)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заказ'!$N$7:$N$491,0)+6,0)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заказ'!$N$7:$N$491,0)+6,0)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заказ'!$N$7:$N$491,0)+6,0)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заказ'!$N$7:$N$491,0)+6,0)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заказ'!$N$7:$N$491,0)+6,0)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заказ'!$N$7:$N$491,0)+6,0)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заказ'!$N$7:$N$491,0)+6,0)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заказ'!$N$7:$N$491,0)+6,0)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заказ'!$N$7:$N$491,0)+6,0)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заказ'!$N$7:$N$491,0)+6,0)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заказ'!$N$7:$N$491,0)+6,0)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заказ'!$N$7:$N$491,0)+6,0)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заказ'!$N$7:$N$491,0)+6,0)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заказ'!$N$7:$N$491,0)+6,0)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заказ'!$N$7:$N$491,0)+6,0)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заказ'!$N$7:$N$491,0)+6,0)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заказ'!$N$7:$N$491,0)+6,0)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заказ'!$N$7:$N$491,0)+6,0)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заказ'!$N$7:$N$491,0)+6,0)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заказ'!$N$7:$N$491,0)+6,0)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заказ'!$N$7:$N$491,0)+6,0)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заказ'!$N$7:$N$491,0)+6,0)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заказ'!$N$7:$N$491,0)+6,0)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заказ'!$N$7:$N$491,0)+6,0)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заказ'!$N$7:$N$491,0)+6,0)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заказ'!$N$7:$N$491,0)+6,0)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заказ'!$N$7:$N$491,0)+6,0)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заказ'!$N$7:$N$491,0)+6,0)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заказ'!$N$7:$N$491,0)+6,0)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заказ'!$N$7:$N$491,0)+6,0)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заказ'!$N$7:$N$491,0)+6,0)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заказ'!$N$7:$N$491,0)+6,0)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заказ'!$N$7:$N$491,0)+6,0)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заказ'!$N$7:$N$491,0)+6,0)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заказ'!$N$7:$N$491,0)+6,0)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заказ'!$N$7:$N$491,0)+6,0)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заказ'!$N$7:$N$491,0)+6,0)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заказ'!$N$7:$N$491,0)+6,0)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заказ'!$N$7:$N$491,0)+6,0)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заказ'!$N$7:$N$491,0)+6,0)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заказ'!$N$7:$N$491,0)+6,0)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заказ'!$N$7:$N$491,0)+6,0)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заказ'!$N$7:$N$491,0)+6,0)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заказ'!$N$7:$N$491,0)+6,0)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заказ'!$N$7:$N$491,0)+6,0)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заказ'!$N$7:$N$491,0)+6,0)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заказ'!$N$7:$N$491,0)+6,0)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заказ'!$N$7:$N$491,0)+6,0)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заказ'!$N$7:$N$491,0)+6,0)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заказ'!$N$7:$N$491,0)+6,0)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заказ'!$N$7:$N$491,0)+6,0)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заказ'!$N$7:$N$491,0)+6,0)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заказ'!$N$7:$N$491,0)+6,0)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заказ'!$N$7:$N$491,0)+6,0)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заказ'!$N$7:$N$491,0)+6,0)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заказ'!$N$7:$N$491,0)+6,0)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заказ'!$N$7:$N$491,0)+6,0)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заказ'!$N$7:$N$491,0)+6,0)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заказ'!$N$7:$N$491,0)+6,0)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заказ'!$N$7:$N$491,0)+6,0)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заказ'!$N$7:$N$491,0)+6,0)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заказ'!$N$7:$N$491,0)+6,0)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заказ'!$N$7:$N$491,0)+6,0)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заказ'!$N$7:$N$491,0)+6,0)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заказ'!$N$7:$N$491,0)+6,0)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заказ'!$N$7:$N$491,0)+6,0)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заказ'!$N$7:$N$491,0)+6,0)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заказ'!$N$7:$N$491,0)+6,0)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заказ'!$N$7:$N$491,0)+6,0)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заказ'!$N$7:$N$491,0)+6,0)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заказ'!$N$7:$N$491,0)+6,0)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заказ'!$N$7:$N$491,0)+6,0)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заказ'!$N$7:$N$491,0)+6,0)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заказ'!$N$7:$N$491,0)+6,0)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заказ'!$N$7:$N$491,0)+6,0)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заказ'!$N$7:$N$491,0)+6,0)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заказ'!$N$7:$N$491,0)+6,0)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заказ'!$N$7:$N$491,0)+6,0)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заказ'!$N$7:$N$491,0)+6,0)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заказ'!$N$7:$N$491,0)+6,0)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заказ'!$N$7:$N$491,0)+6,0)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заказ'!$N$7:$N$491,0)+6,0)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заказ'!$N$7:$N$491,0)+6,0)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заказ'!$N$7:$N$491,0)+6,0)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заказ'!$N$7:$N$491,0)+6,0)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заказ'!$N$7:$N$491,0)+6,0)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заказ'!$N$7:$N$491,0)+6,0)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заказ'!$N$7:$N$491,0)+6,0)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заказ'!$N$7:$N$491,0)+6,0)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заказ'!$N$7:$N$491,0)+6,0)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заказ'!$N$7:$N$491,0)+6,0)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заказ'!$N$7:$N$491,0)+6,0)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заказ'!$N$7:$N$491,0)+6,0)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заказ'!$N$7:$N$491,0)+6,0)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заказ'!$N$7:$N$491,0)+6,0)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заказ'!$N$7:$N$491,0)+6,0)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заказ'!$N$7:$N$491,0)+6,0)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заказ'!$N$7:$N$491,0)+6,0)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заказ'!$N$7:$N$491,0)+6,0)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заказ'!$N$7:$N$491,0)+6,0)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заказ'!$N$7:$N$491,0)+6,0)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заказ'!$N$7:$N$491,0)+6,0)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заказ'!$N$7:$N$491,0)+6,0)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заказ'!$N$7:$N$491,0)+6,0)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заказ'!$N$7:$N$491,0)+6,0)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заказ'!$N$7:$N$491,0)+6,0)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заказ'!$N$7:$N$491,0)+6,0)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заказ'!$N$7:$N$491,0)+6,0)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заказ'!$N$7:$N$491,0)+6,0)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заказ'!$N$7:$N$491,0)+6,0)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заказ'!$N$7:$N$491,0)+6,0)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заказ'!$N$7:$N$491,0)+6,0)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заказ'!$N$7:$N$491,0)+6,0)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заказ'!$N$7:$N$491,0)+6,0)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заказ'!$N$7:$N$491,0)+6,0)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заказ'!$N$7:$N$491,0)+6,0)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заказ'!$N$7:$N$491,0)+6,0)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заказ'!$N$7:$N$491,0)+6,0)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заказ'!$N$7:$N$491,0)+6,0)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заказ'!$N$7:$N$491,0)+6,0)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заказ'!$N$7:$N$491,0)+6,0)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заказ'!$N$7:$N$491,0)+6,0)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заказ'!$N$7:$N$491,0)+6,0)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заказ'!$N$7:$N$491,0)+6,0)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заказ'!$N$7:$N$491,0)+6,0)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заказ'!$N$7:$N$491,0)+6,0)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заказ'!$N$7:$N$491,0)+6,0)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заказ'!$N$7:$N$491,0)+6,0)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заказ'!$N$7:$N$491,0)+6,0)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заказ'!$N$7:$N$491,0)+6,0)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заказ'!$N$7:$N$491,0)+6,0)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заказ'!$N$7:$N$491,0)+6,0)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заказ'!$N$7:$N$491,0)+6,0)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заказ'!$N$7:$N$491,0)+6,0)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заказ'!$N$7:$N$491,0)+6,0)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заказ'!$N$7:$N$491,0)+6,0)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заказ'!$N$7:$N$491,0)+6,0)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заказ'!$N$7:$N$491,0)+6,0)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заказ'!$N$7:$N$491,0)+6,0)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заказ'!$N$7:$N$491,0)+6,0)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заказ'!$N$7:$N$491,0)+6,0)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заказ'!$N$7:$N$491,0)+6,0)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заказ'!$N$7:$N$491,0)+6,0)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заказ'!$N$7:$N$491,0)+6,0)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заказ'!$N$7:$N$491,0)+6,0)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заказ'!$N$7:$N$491,0)+6,0)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заказ'!$N$7:$N$491,0)+6,0)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заказ'!$N$7:$N$491,0)+6,0)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заказ'!$N$7:$N$491,0)+6,0)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заказ'!$N$7:$N$491,0)+6,0)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заказ'!$N$7:$N$491,0)+6,0)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заказ'!$N$7:$N$491,0)+6,0)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заказ'!$N$7:$N$491,0)+6,0)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заказ'!$N$7:$N$491,0)+6,0)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заказ'!$N$7:$N$491,0)+6,0)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заказ'!$N$7:$N$491,0)+6,0)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заказ'!$N$7:$N$491,0)+6,0)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заказ'!$N$7:$N$491,0)+6,0)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заказ'!$N$7:$N$491,0)+6,0)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заказ'!$N$7:$N$491,0)+6,0)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заказ'!$N$7:$N$491,0)+6,0)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заказ'!$N$7:$N$491,0)+6,0)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заказ'!$N$7:$N$491,0)+6,0)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заказ'!$N$7:$N$491,0)+6,0)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заказ'!$N$7:$N$491,0)+6,0)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заказ'!$N$7:$N$491,0)+6,0)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заказ'!$N$7:$N$491,0)+6,0)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заказ'!$N$7:$N$491,0)+6,0)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заказ'!$N$7:$N$491,0)+6,0)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заказ'!$N$7:$N$491,0)+6,0)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заказ'!$N$7:$N$491,0)+6,0)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заказ'!$N$7:$N$491,0)+6,0)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заказ'!$N$7:$N$491,0)+6,0)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заказ'!$N$7:$N$491,0)+6,0)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заказ'!$N$7:$N$491,0)+6,0)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заказ'!$N$7:$N$491,0)+6,0)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заказ'!$N$7:$N$491,0)+6,0)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заказ'!$N$7:$N$491,0)+6,0)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заказ'!$N$7:$N$491,0)+6,0)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заказ'!$N$7:$N$491,0)+6,0)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заказ'!$N$7:$N$491,0)+6,0)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заказ'!$N$7:$N$491,0)+6,0)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заказ'!$N$7:$N$491,0)+6,0)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заказ'!$N$7:$N$491,0)+6,0)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заказ'!$N$7:$N$491,0)+6,0)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заказ'!$N$7:$N$491,0)+6,0)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заказ'!$N$7:$N$491,0)+6,0)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заказ'!$N$7:$N$491,0)+6,0)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заказ'!$N$7:$N$491,0)+6,0)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заказ'!$N$7:$N$491,0)+6,0)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заказ'!$N$7:$N$491,0)+6,0)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заказ'!$N$7:$N$491,0)+6,0)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заказ'!$N$7:$N$491,0)+6,0)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заказ'!$N$7:$N$491,0)+6,0)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заказ'!$N$7:$N$491,0)+6,0)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заказ'!$N$7:$N$491,0)+6,0)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заказ'!$N$7:$N$491,0)+6,0)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заказ'!$N$7:$N$491,0)+6,0)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заказ'!$N$7:$N$491,0)+6,0)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заказ'!$N$7:$N$491,0)+6,0)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заказ'!$N$7:$N$491,0)+6,0)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заказ'!$N$7:$N$491,0)+6,0)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заказ'!$N$7:$N$491,0)+6,0)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заказ'!$N$7:$N$491,0)+6,0)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заказ'!$N$7:$N$491,0)+6,0)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заказ'!$N$7:$N$491,0)+6,0)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заказ'!$N$7:$N$491,0)+6,0)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заказ'!$N$7:$N$491,0)+6,0)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заказ'!$N$7:$N$491,0)+6,0)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заказ'!$N$7:$N$491,0)+6,0)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заказ'!$N$7:$N$491,0)+6,0)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заказ'!$N$7:$N$491,0)+6,0)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заказ'!$N$7:$N$491,0)+6,0)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заказ'!$N$7:$N$491,0)+6,0)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заказ'!$N$7:$N$491,0)+6,0)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заказ'!$N$7:$N$491,0)+6,0)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заказ'!$N$7:$N$491,0)+6,0)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заказ'!$N$7:$N$491,0)+6,0)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заказ'!$N$7:$N$491,0)+6,0)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заказ'!$N$7:$N$491,0)+6,0)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заказ'!$N$7:$N$491,0)+6,0)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заказ'!$N$7:$N$491,0)+6,0)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заказ'!$N$7:$N$491,0)+6,0)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заказ'!$N$7:$N$491,0)+6,0)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заказ'!$N$7:$N$491,0)+6,0)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заказ'!$N$7:$N$491,0)+6,0)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заказ'!$N$7:$N$491,0)+6,0)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заказ'!$N$7:$N$491,0)+6,0)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заказ'!$N$7:$N$491,0)+6,0)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заказ'!$N$7:$N$491,0)+6,0)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заказ'!$N$7:$N$491,0)+6,0)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заказ'!$N$7:$N$491,0)+6,0)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заказ'!$N$7:$N$491,0)+6,0)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заказ'!$N$7:$N$491,0)+6,0)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заказ'!$N$7:$N$491,0)+6,0)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заказ'!$N$7:$N$491,0)+6,0)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заказ'!$N$7:$N$491,0)+6,0)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заказ'!$N$7:$N$491,0)+6,0)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заказ'!$N$7:$N$491,0)+6,0)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заказ'!$N$7:$N$491,0)+6,0)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заказ'!$N$7:$N$491,0)+6,0)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заказ'!$N$7:$N$491,0)+6,0)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заказ'!$N$7:$N$491,0)+6,0)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заказ'!$N$7:$N$491,0)+6,0)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заказ'!$N$7:$N$491,0)+6,0)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заказ'!$N$7:$N$491,0)+6,0)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заказ'!$N$7:$N$491,0)+6,0)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заказ'!$N$7:$N$491,0)+6,0)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заказ'!$N$7:$N$491,0)+6,0)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заказ'!$N$7:$N$491,0)+6,0)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заказ'!$N$7:$N$491,0)+6,0)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заказ'!$N$7:$N$491,0)+6,0)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заказ'!$N$7:$N$491,0)+6,0)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заказ'!$N$7:$N$491,0)+6,0)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заказ'!$N$7:$N$491,0)+6,0)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заказ'!$N$7:$N$491,0)+6,0)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заказ'!$N$7:$N$491,0)+6,0)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заказ'!$N$7:$N$491,0)+6,0)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заказ'!$N$7:$N$491,0)+6,0)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заказ'!$N$7:$N$491,0)+6,0)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заказ'!$N$7:$N$491,0)+6,0)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заказ'!$N$7:$N$491,0)+6,0)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заказ'!$N$7:$N$491,0)+6,0)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заказ'!$N$7:$N$491,0)+6,0)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заказ'!$N$7:$N$491,0)+6,0)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заказ'!$N$7:$N$491,0)+6,0)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заказ'!$N$7:$N$491,0)+6,0)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заказ'!$N$7:$N$491,0)+6,0)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заказ'!$N$7:$N$491,0)+6,0)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заказ'!$N$7:$N$491,0)+6,0)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заказ'!$N$7:$N$491,0)+6,0)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заказ'!$N$7:$N$491,0)+6,0)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заказ'!$N$7:$N$491,0)+6,0)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заказ'!$N$7:$N$491,0)+6,0)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заказ'!$N$7:$N$491,0)+6,0)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заказ'!$N$7:$N$491,0)+6,0)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заказ'!$N$7:$N$491,0)+6,0)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заказ'!$N$7:$N$491,0)+6,0)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заказ'!$N$7:$N$491,0)+6,0)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заказ'!$N$7:$N$491,0)+6,0)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заказ'!$N$7:$N$491,0)+6,0)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заказ'!$N$7:$N$491,0)+6,0)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заказ'!$N$7:$N$491,0)+6,0)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заказ'!$N$7:$N$491,0)+6,0)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заказ'!$N$7:$N$491,0)+6,0)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заказ'!$N$7:$N$491,0)+6,0)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заказ'!$N$7:$N$491,0)+6,0)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заказ'!$N$7:$N$491,0)+6,0)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заказ'!$N$7:$N$491,0)+6,0)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заказ'!$N$7:$N$491,0)+6,0)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заказ'!$N$7:$N$491,0)+6,0)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заказ'!$N$7:$N$491,0)+6,0)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заказ'!$N$7:$N$491,0)+6,0)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заказ'!$N$7:$N$491,0)+6,0)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заказ'!$N$7:$N$491,0)+6,0)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заказ'!$N$7:$N$491,0)+6,0)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заказ'!$N$7:$N$491,0)+6,0)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заказ'!$N$7:$N$491,0)+6,0)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заказ'!$N$7:$N$491,0)+6,0)</f>
      </c>
      <c r="L440" t="str">
        <f>IF($J440=0,"",IF(INDEX('Прайс и заказ'!Q:Q,$J440)="","",INDEX('Прайс и заказ'!Q:Q,$J440)))</f>
      </c>
    </row>
    <row r="441" spans="1:12" customHeight="1" ht="40">
      <c r="A441" s="13" t="str">
        <f>IF($J441=0,"",IFERROR(_xlfn.IMAGE(INDEX('Прайс и заказ'!$O:$O,$J441)),""))</f>
      </c>
      <c r="B441" s="61" t="str">
        <f>IF($J441=0,"",IF(INDEX('Прайс и заказ'!B:B,$J441)="","",INDEX('Прайс и заказ'!B:B,$J441)))</f>
      </c>
      <c r="C441" s="64" t="str">
        <f>IF($J441=0,"",IF(INDEX('Прайс и заказ'!C:C,$J441)="","",INDEX('Прайс и заказ'!C:C,$J441)))</f>
      </c>
      <c r="D441" s="64" t="str">
        <f>IF($J441=0,"",IF(INDEX('Прайс и заказ'!D:D,$J441)="","",INDEX('Прайс и заказ'!D:D,$J441)))</f>
      </c>
      <c r="E441" s="61" t="str">
        <f>IF($J441=0,"",IF(INDEX('Прайс и заказ'!F:F,$J441)="","",INDEX('Прайс и заказ'!F:F,$J441)))</f>
      </c>
      <c r="F441" s="62" t="str">
        <f>IF($J441=0,"",IF(INDEX('Прайс и заказ'!I:I,$J441)="","",INDEX('Прайс и заказ'!I:I,$J441)))</f>
      </c>
      <c r="G441" s="63" t="str">
        <f>IF($J441=0,"",IF(INDEX('Прайс и заказ'!K:K,$J441)="","",INDEX('Прайс и заказ'!K:K,$J441)))</f>
      </c>
      <c r="H441" s="62" t="str">
        <f>IF($J441=0,"",IF(INDEX('Прайс и заказ'!L:L,$J441)="","",INDEX('Прайс и заказ'!L:L,$J441)))</f>
      </c>
      <c r="I441" s="13" t="str">
        <f>IF($J441=0,"",IF(INDEX('Прайс и заказ'!M:M,$J441)="","",INDEX('Прайс и заказ'!M:M,$J441)))</f>
      </c>
      <c r="J441" t="str">
        <f>IFERROR(MATCH(433,'Прайс и заказ'!$N$7:$N$491,0)+6,0)</f>
      </c>
      <c r="L441" t="str">
        <f>IF($J441=0,"",IF(INDEX('Прайс и заказ'!Q:Q,$J441)="","",INDEX('Прайс и заказ'!Q:Q,$J441)))</f>
      </c>
    </row>
    <row r="442" spans="1:12" customHeight="1" ht="40">
      <c r="A442" s="13" t="str">
        <f>IF($J442=0,"",IFERROR(_xlfn.IMAGE(INDEX('Прайс и заказ'!$O:$O,$J442)),""))</f>
      </c>
      <c r="B442" s="61" t="str">
        <f>IF($J442=0,"",IF(INDEX('Прайс и заказ'!B:B,$J442)="","",INDEX('Прайс и заказ'!B:B,$J442)))</f>
      </c>
      <c r="C442" s="64" t="str">
        <f>IF($J442=0,"",IF(INDEX('Прайс и заказ'!C:C,$J442)="","",INDEX('Прайс и заказ'!C:C,$J442)))</f>
      </c>
      <c r="D442" s="64" t="str">
        <f>IF($J442=0,"",IF(INDEX('Прайс и заказ'!D:D,$J442)="","",INDEX('Прайс и заказ'!D:D,$J442)))</f>
      </c>
      <c r="E442" s="61" t="str">
        <f>IF($J442=0,"",IF(INDEX('Прайс и заказ'!F:F,$J442)="","",INDEX('Прайс и заказ'!F:F,$J442)))</f>
      </c>
      <c r="F442" s="62" t="str">
        <f>IF($J442=0,"",IF(INDEX('Прайс и заказ'!I:I,$J442)="","",INDEX('Прайс и заказ'!I:I,$J442)))</f>
      </c>
      <c r="G442" s="63" t="str">
        <f>IF($J442=0,"",IF(INDEX('Прайс и заказ'!K:K,$J442)="","",INDEX('Прайс и заказ'!K:K,$J442)))</f>
      </c>
      <c r="H442" s="62" t="str">
        <f>IF($J442=0,"",IF(INDEX('Прайс и заказ'!L:L,$J442)="","",INDEX('Прайс и заказ'!L:L,$J442)))</f>
      </c>
      <c r="I442" s="13" t="str">
        <f>IF($J442=0,"",IF(INDEX('Прайс и заказ'!M:M,$J442)="","",INDEX('Прайс и заказ'!M:M,$J442)))</f>
      </c>
      <c r="J442" t="str">
        <f>IFERROR(MATCH(434,'Прайс и заказ'!$N$7:$N$491,0)+6,0)</f>
      </c>
      <c r="L442" t="str">
        <f>IF($J442=0,"",IF(INDEX('Прайс и заказ'!Q:Q,$J442)="","",INDEX('Прайс и заказ'!Q:Q,$J442)))</f>
      </c>
    </row>
    <row r="443" spans="1:12" customHeight="1" ht="40">
      <c r="A443" s="13" t="str">
        <f>IF($J443=0,"",IFERROR(_xlfn.IMAGE(INDEX('Прайс и заказ'!$O:$O,$J443)),""))</f>
      </c>
      <c r="B443" s="61" t="str">
        <f>IF($J443=0,"",IF(INDEX('Прайс и заказ'!B:B,$J443)="","",INDEX('Прайс и заказ'!B:B,$J443)))</f>
      </c>
      <c r="C443" s="64" t="str">
        <f>IF($J443=0,"",IF(INDEX('Прайс и заказ'!C:C,$J443)="","",INDEX('Прайс и заказ'!C:C,$J443)))</f>
      </c>
      <c r="D443" s="64" t="str">
        <f>IF($J443=0,"",IF(INDEX('Прайс и заказ'!D:D,$J443)="","",INDEX('Прайс и заказ'!D:D,$J443)))</f>
      </c>
      <c r="E443" s="61" t="str">
        <f>IF($J443=0,"",IF(INDEX('Прайс и заказ'!F:F,$J443)="","",INDEX('Прайс и заказ'!F:F,$J443)))</f>
      </c>
      <c r="F443" s="62" t="str">
        <f>IF($J443=0,"",IF(INDEX('Прайс и заказ'!I:I,$J443)="","",INDEX('Прайс и заказ'!I:I,$J443)))</f>
      </c>
      <c r="G443" s="63" t="str">
        <f>IF($J443=0,"",IF(INDEX('Прайс и заказ'!K:K,$J443)="","",INDEX('Прайс и заказ'!K:K,$J443)))</f>
      </c>
      <c r="H443" s="62" t="str">
        <f>IF($J443=0,"",IF(INDEX('Прайс и заказ'!L:L,$J443)="","",INDEX('Прайс и заказ'!L:L,$J443)))</f>
      </c>
      <c r="I443" s="13" t="str">
        <f>IF($J443=0,"",IF(INDEX('Прайс и заказ'!M:M,$J443)="","",INDEX('Прайс и заказ'!M:M,$J443)))</f>
      </c>
      <c r="J443" t="str">
        <f>IFERROR(MATCH(435,'Прайс и заказ'!$N$7:$N$491,0)+6,0)</f>
      </c>
      <c r="L443" t="str">
        <f>IF($J443=0,"",IF(INDEX('Прайс и заказ'!Q:Q,$J443)="","",INDEX('Прайс и заказ'!Q:Q,$J443)))</f>
      </c>
    </row>
    <row r="444" spans="1:12" customHeight="1" ht="40">
      <c r="A444" s="13" t="str">
        <f>IF($J444=0,"",IFERROR(_xlfn.IMAGE(INDEX('Прайс и заказ'!$O:$O,$J444)),""))</f>
      </c>
      <c r="B444" s="61" t="str">
        <f>IF($J444=0,"",IF(INDEX('Прайс и заказ'!B:B,$J444)="","",INDEX('Прайс и заказ'!B:B,$J444)))</f>
      </c>
      <c r="C444" s="64" t="str">
        <f>IF($J444=0,"",IF(INDEX('Прайс и заказ'!C:C,$J444)="","",INDEX('Прайс и заказ'!C:C,$J444)))</f>
      </c>
      <c r="D444" s="64" t="str">
        <f>IF($J444=0,"",IF(INDEX('Прайс и заказ'!D:D,$J444)="","",INDEX('Прайс и заказ'!D:D,$J444)))</f>
      </c>
      <c r="E444" s="61" t="str">
        <f>IF($J444=0,"",IF(INDEX('Прайс и заказ'!F:F,$J444)="","",INDEX('Прайс и заказ'!F:F,$J444)))</f>
      </c>
      <c r="F444" s="62" t="str">
        <f>IF($J444=0,"",IF(INDEX('Прайс и заказ'!I:I,$J444)="","",INDEX('Прайс и заказ'!I:I,$J444)))</f>
      </c>
      <c r="G444" s="63" t="str">
        <f>IF($J444=0,"",IF(INDEX('Прайс и заказ'!K:K,$J444)="","",INDEX('Прайс и заказ'!K:K,$J444)))</f>
      </c>
      <c r="H444" s="62" t="str">
        <f>IF($J444=0,"",IF(INDEX('Прайс и заказ'!L:L,$J444)="","",INDEX('Прайс и заказ'!L:L,$J444)))</f>
      </c>
      <c r="I444" s="13" t="str">
        <f>IF($J444=0,"",IF(INDEX('Прайс и заказ'!M:M,$J444)="","",INDEX('Прайс и заказ'!M:M,$J444)))</f>
      </c>
      <c r="J444" t="str">
        <f>IFERROR(MATCH(436,'Прайс и заказ'!$N$7:$N$491,0)+6,0)</f>
      </c>
      <c r="L444" t="str">
        <f>IF($J444=0,"",IF(INDEX('Прайс и заказ'!Q:Q,$J444)="","",INDEX('Прайс и заказ'!Q:Q,$J444)))</f>
      </c>
    </row>
    <row r="445" spans="1:12" customHeight="1" ht="40">
      <c r="A445" s="13" t="str">
        <f>IF($J445=0,"",IFERROR(_xlfn.IMAGE(INDEX('Прайс и заказ'!$O:$O,$J445)),""))</f>
      </c>
      <c r="B445" s="61" t="str">
        <f>IF($J445=0,"",IF(INDEX('Прайс и заказ'!B:B,$J445)="","",INDEX('Прайс и заказ'!B:B,$J445)))</f>
      </c>
      <c r="C445" s="64" t="str">
        <f>IF($J445=0,"",IF(INDEX('Прайс и заказ'!C:C,$J445)="","",INDEX('Прайс и заказ'!C:C,$J445)))</f>
      </c>
      <c r="D445" s="64" t="str">
        <f>IF($J445=0,"",IF(INDEX('Прайс и заказ'!D:D,$J445)="","",INDEX('Прайс и заказ'!D:D,$J445)))</f>
      </c>
      <c r="E445" s="61" t="str">
        <f>IF($J445=0,"",IF(INDEX('Прайс и заказ'!F:F,$J445)="","",INDEX('Прайс и заказ'!F:F,$J445)))</f>
      </c>
      <c r="F445" s="62" t="str">
        <f>IF($J445=0,"",IF(INDEX('Прайс и заказ'!I:I,$J445)="","",INDEX('Прайс и заказ'!I:I,$J445)))</f>
      </c>
      <c r="G445" s="63" t="str">
        <f>IF($J445=0,"",IF(INDEX('Прайс и заказ'!K:K,$J445)="","",INDEX('Прайс и заказ'!K:K,$J445)))</f>
      </c>
      <c r="H445" s="62" t="str">
        <f>IF($J445=0,"",IF(INDEX('Прайс и заказ'!L:L,$J445)="","",INDEX('Прайс и заказ'!L:L,$J445)))</f>
      </c>
      <c r="I445" s="13" t="str">
        <f>IF($J445=0,"",IF(INDEX('Прайс и заказ'!M:M,$J445)="","",INDEX('Прайс и заказ'!M:M,$J445)))</f>
      </c>
      <c r="J445" t="str">
        <f>IFERROR(MATCH(437,'Прайс и заказ'!$N$7:$N$491,0)+6,0)</f>
      </c>
      <c r="L445" t="str">
        <f>IF($J445=0,"",IF(INDEX('Прайс и заказ'!Q:Q,$J445)="","",INDEX('Прайс и заказ'!Q:Q,$J445)))</f>
      </c>
    </row>
    <row r="446" spans="1:12" customHeight="1" ht="40">
      <c r="A446" s="13" t="str">
        <f>IF($J446=0,"",IFERROR(_xlfn.IMAGE(INDEX('Прайс и заказ'!$O:$O,$J446)),""))</f>
      </c>
      <c r="B446" s="61" t="str">
        <f>IF($J446=0,"",IF(INDEX('Прайс и заказ'!B:B,$J446)="","",INDEX('Прайс и заказ'!B:B,$J446)))</f>
      </c>
      <c r="C446" s="64" t="str">
        <f>IF($J446=0,"",IF(INDEX('Прайс и заказ'!C:C,$J446)="","",INDEX('Прайс и заказ'!C:C,$J446)))</f>
      </c>
      <c r="D446" s="64" t="str">
        <f>IF($J446=0,"",IF(INDEX('Прайс и заказ'!D:D,$J446)="","",INDEX('Прайс и заказ'!D:D,$J446)))</f>
      </c>
      <c r="E446" s="61" t="str">
        <f>IF($J446=0,"",IF(INDEX('Прайс и заказ'!F:F,$J446)="","",INDEX('Прайс и заказ'!F:F,$J446)))</f>
      </c>
      <c r="F446" s="62" t="str">
        <f>IF($J446=0,"",IF(INDEX('Прайс и заказ'!I:I,$J446)="","",INDEX('Прайс и заказ'!I:I,$J446)))</f>
      </c>
      <c r="G446" s="63" t="str">
        <f>IF($J446=0,"",IF(INDEX('Прайс и заказ'!K:K,$J446)="","",INDEX('Прайс и заказ'!K:K,$J446)))</f>
      </c>
      <c r="H446" s="62" t="str">
        <f>IF($J446=0,"",IF(INDEX('Прайс и заказ'!L:L,$J446)="","",INDEX('Прайс и заказ'!L:L,$J446)))</f>
      </c>
      <c r="I446" s="13" t="str">
        <f>IF($J446=0,"",IF(INDEX('Прайс и заказ'!M:M,$J446)="","",INDEX('Прайс и заказ'!M:M,$J446)))</f>
      </c>
      <c r="J446" t="str">
        <f>IFERROR(MATCH(438,'Прайс и заказ'!$N$7:$N$491,0)+6,0)</f>
      </c>
      <c r="L446" t="str">
        <f>IF($J446=0,"",IF(INDEX('Прайс и заказ'!Q:Q,$J446)="","",INDEX('Прайс и заказ'!Q:Q,$J446)))</f>
      </c>
    </row>
    <row r="447" spans="1:12" customHeight="1" ht="40">
      <c r="A447" s="13" t="str">
        <f>IF($J447=0,"",IFERROR(_xlfn.IMAGE(INDEX('Прайс и заказ'!$O:$O,$J447)),""))</f>
      </c>
      <c r="B447" s="61" t="str">
        <f>IF($J447=0,"",IF(INDEX('Прайс и заказ'!B:B,$J447)="","",INDEX('Прайс и заказ'!B:B,$J447)))</f>
      </c>
      <c r="C447" s="64" t="str">
        <f>IF($J447=0,"",IF(INDEX('Прайс и заказ'!C:C,$J447)="","",INDEX('Прайс и заказ'!C:C,$J447)))</f>
      </c>
      <c r="D447" s="64" t="str">
        <f>IF($J447=0,"",IF(INDEX('Прайс и заказ'!D:D,$J447)="","",INDEX('Прайс и заказ'!D:D,$J447)))</f>
      </c>
      <c r="E447" s="61" t="str">
        <f>IF($J447=0,"",IF(INDEX('Прайс и заказ'!F:F,$J447)="","",INDEX('Прайс и заказ'!F:F,$J447)))</f>
      </c>
      <c r="F447" s="62" t="str">
        <f>IF($J447=0,"",IF(INDEX('Прайс и заказ'!I:I,$J447)="","",INDEX('Прайс и заказ'!I:I,$J447)))</f>
      </c>
      <c r="G447" s="63" t="str">
        <f>IF($J447=0,"",IF(INDEX('Прайс и заказ'!K:K,$J447)="","",INDEX('Прайс и заказ'!K:K,$J447)))</f>
      </c>
      <c r="H447" s="62" t="str">
        <f>IF($J447=0,"",IF(INDEX('Прайс и заказ'!L:L,$J447)="","",INDEX('Прайс и заказ'!L:L,$J447)))</f>
      </c>
      <c r="I447" s="13" t="str">
        <f>IF($J447=0,"",IF(INDEX('Прайс и заказ'!M:M,$J447)="","",INDEX('Прайс и заказ'!M:M,$J447)))</f>
      </c>
      <c r="J447" t="str">
        <f>IFERROR(MATCH(439,'Прайс и заказ'!$N$7:$N$491,0)+6,0)</f>
      </c>
      <c r="L447" t="str">
        <f>IF($J447=0,"",IF(INDEX('Прайс и заказ'!Q:Q,$J447)="","",INDEX('Прайс и заказ'!Q:Q,$J447)))</f>
      </c>
    </row>
    <row r="448" spans="1:12" customHeight="1" ht="40">
      <c r="A448" s="13" t="str">
        <f>IF($J448=0,"",IFERROR(_xlfn.IMAGE(INDEX('Прайс и заказ'!$O:$O,$J448)),""))</f>
      </c>
      <c r="B448" s="61" t="str">
        <f>IF($J448=0,"",IF(INDEX('Прайс и заказ'!B:B,$J448)="","",INDEX('Прайс и заказ'!B:B,$J448)))</f>
      </c>
      <c r="C448" s="64" t="str">
        <f>IF($J448=0,"",IF(INDEX('Прайс и заказ'!C:C,$J448)="","",INDEX('Прайс и заказ'!C:C,$J448)))</f>
      </c>
      <c r="D448" s="64" t="str">
        <f>IF($J448=0,"",IF(INDEX('Прайс и заказ'!D:D,$J448)="","",INDEX('Прайс и заказ'!D:D,$J448)))</f>
      </c>
      <c r="E448" s="61" t="str">
        <f>IF($J448=0,"",IF(INDEX('Прайс и заказ'!F:F,$J448)="","",INDEX('Прайс и заказ'!F:F,$J448)))</f>
      </c>
      <c r="F448" s="62" t="str">
        <f>IF($J448=0,"",IF(INDEX('Прайс и заказ'!I:I,$J448)="","",INDEX('Прайс и заказ'!I:I,$J448)))</f>
      </c>
      <c r="G448" s="63" t="str">
        <f>IF($J448=0,"",IF(INDEX('Прайс и заказ'!K:K,$J448)="","",INDEX('Прайс и заказ'!K:K,$J448)))</f>
      </c>
      <c r="H448" s="62" t="str">
        <f>IF($J448=0,"",IF(INDEX('Прайс и заказ'!L:L,$J448)="","",INDEX('Прайс и заказ'!L:L,$J448)))</f>
      </c>
      <c r="I448" s="13" t="str">
        <f>IF($J448=0,"",IF(INDEX('Прайс и заказ'!M:M,$J448)="","",INDEX('Прайс и заказ'!M:M,$J448)))</f>
      </c>
      <c r="J448" t="str">
        <f>IFERROR(MATCH(440,'Прайс и заказ'!$N$7:$N$491,0)+6,0)</f>
      </c>
      <c r="L448" t="str">
        <f>IF($J448=0,"",IF(INDEX('Прайс и заказ'!Q:Q,$J448)="","",INDEX('Прайс и заказ'!Q:Q,$J448)))</f>
      </c>
    </row>
    <row r="449" spans="1:12" customHeight="1" ht="40">
      <c r="A449" s="13" t="str">
        <f>IF($J449=0,"",IFERROR(_xlfn.IMAGE(INDEX('Прайс и заказ'!$O:$O,$J449)),""))</f>
      </c>
      <c r="B449" s="61" t="str">
        <f>IF($J449=0,"",IF(INDEX('Прайс и заказ'!B:B,$J449)="","",INDEX('Прайс и заказ'!B:B,$J449)))</f>
      </c>
      <c r="C449" s="64" t="str">
        <f>IF($J449=0,"",IF(INDEX('Прайс и заказ'!C:C,$J449)="","",INDEX('Прайс и заказ'!C:C,$J449)))</f>
      </c>
      <c r="D449" s="64" t="str">
        <f>IF($J449=0,"",IF(INDEX('Прайс и заказ'!D:D,$J449)="","",INDEX('Прайс и заказ'!D:D,$J449)))</f>
      </c>
      <c r="E449" s="61" t="str">
        <f>IF($J449=0,"",IF(INDEX('Прайс и заказ'!F:F,$J449)="","",INDEX('Прайс и заказ'!F:F,$J449)))</f>
      </c>
      <c r="F449" s="62" t="str">
        <f>IF($J449=0,"",IF(INDEX('Прайс и заказ'!I:I,$J449)="","",INDEX('Прайс и заказ'!I:I,$J449)))</f>
      </c>
      <c r="G449" s="63" t="str">
        <f>IF($J449=0,"",IF(INDEX('Прайс и заказ'!K:K,$J449)="","",INDEX('Прайс и заказ'!K:K,$J449)))</f>
      </c>
      <c r="H449" s="62" t="str">
        <f>IF($J449=0,"",IF(INDEX('Прайс и заказ'!L:L,$J449)="","",INDEX('Прайс и заказ'!L:L,$J449)))</f>
      </c>
      <c r="I449" s="13" t="str">
        <f>IF($J449=0,"",IF(INDEX('Прайс и заказ'!M:M,$J449)="","",INDEX('Прайс и заказ'!M:M,$J449)))</f>
      </c>
      <c r="J449" t="str">
        <f>IFERROR(MATCH(441,'Прайс и заказ'!$N$7:$N$491,0)+6,0)</f>
      </c>
      <c r="L449" t="str">
        <f>IF($J449=0,"",IF(INDEX('Прайс и заказ'!Q:Q,$J449)="","",INDEX('Прайс и заказ'!Q:Q,$J449)))</f>
      </c>
    </row>
    <row r="450" spans="1:12" customHeight="1" ht="40">
      <c r="A450" s="13" t="str">
        <f>IF($J450=0,"",IFERROR(_xlfn.IMAGE(INDEX('Прайс и заказ'!$O:$O,$J450)),""))</f>
      </c>
      <c r="B450" s="61" t="str">
        <f>IF($J450=0,"",IF(INDEX('Прайс и заказ'!B:B,$J450)="","",INDEX('Прайс и заказ'!B:B,$J450)))</f>
      </c>
      <c r="C450" s="64" t="str">
        <f>IF($J450=0,"",IF(INDEX('Прайс и заказ'!C:C,$J450)="","",INDEX('Прайс и заказ'!C:C,$J450)))</f>
      </c>
      <c r="D450" s="64" t="str">
        <f>IF($J450=0,"",IF(INDEX('Прайс и заказ'!D:D,$J450)="","",INDEX('Прайс и заказ'!D:D,$J450)))</f>
      </c>
      <c r="E450" s="61" t="str">
        <f>IF($J450=0,"",IF(INDEX('Прайс и заказ'!F:F,$J450)="","",INDEX('Прайс и заказ'!F:F,$J450)))</f>
      </c>
      <c r="F450" s="62" t="str">
        <f>IF($J450=0,"",IF(INDEX('Прайс и заказ'!I:I,$J450)="","",INDEX('Прайс и заказ'!I:I,$J450)))</f>
      </c>
      <c r="G450" s="63" t="str">
        <f>IF($J450=0,"",IF(INDEX('Прайс и заказ'!K:K,$J450)="","",INDEX('Прайс и заказ'!K:K,$J450)))</f>
      </c>
      <c r="H450" s="62" t="str">
        <f>IF($J450=0,"",IF(INDEX('Прайс и заказ'!L:L,$J450)="","",INDEX('Прайс и заказ'!L:L,$J450)))</f>
      </c>
      <c r="I450" s="13" t="str">
        <f>IF($J450=0,"",IF(INDEX('Прайс и заказ'!M:M,$J450)="","",INDEX('Прайс и заказ'!M:M,$J450)))</f>
      </c>
      <c r="J450" t="str">
        <f>IFERROR(MATCH(442,'Прайс и заказ'!$N$7:$N$491,0)+6,0)</f>
      </c>
      <c r="L450" t="str">
        <f>IF($J450=0,"",IF(INDEX('Прайс и заказ'!Q:Q,$J450)="","",INDEX('Прайс и заказ'!Q:Q,$J450)))</f>
      </c>
    </row>
    <row r="451" spans="1:12" customHeight="1" ht="40">
      <c r="A451" s="13" t="str">
        <f>IF($J451=0,"",IFERROR(_xlfn.IMAGE(INDEX('Прайс и заказ'!$O:$O,$J451)),""))</f>
      </c>
      <c r="B451" s="61" t="str">
        <f>IF($J451=0,"",IF(INDEX('Прайс и заказ'!B:B,$J451)="","",INDEX('Прайс и заказ'!B:B,$J451)))</f>
      </c>
      <c r="C451" s="64" t="str">
        <f>IF($J451=0,"",IF(INDEX('Прайс и заказ'!C:C,$J451)="","",INDEX('Прайс и заказ'!C:C,$J451)))</f>
      </c>
      <c r="D451" s="64" t="str">
        <f>IF($J451=0,"",IF(INDEX('Прайс и заказ'!D:D,$J451)="","",INDEX('Прайс и заказ'!D:D,$J451)))</f>
      </c>
      <c r="E451" s="61" t="str">
        <f>IF($J451=0,"",IF(INDEX('Прайс и заказ'!F:F,$J451)="","",INDEX('Прайс и заказ'!F:F,$J451)))</f>
      </c>
      <c r="F451" s="62" t="str">
        <f>IF($J451=0,"",IF(INDEX('Прайс и заказ'!I:I,$J451)="","",INDEX('Прайс и заказ'!I:I,$J451)))</f>
      </c>
      <c r="G451" s="63" t="str">
        <f>IF($J451=0,"",IF(INDEX('Прайс и заказ'!K:K,$J451)="","",INDEX('Прайс и заказ'!K:K,$J451)))</f>
      </c>
      <c r="H451" s="62" t="str">
        <f>IF($J451=0,"",IF(INDEX('Прайс и заказ'!L:L,$J451)="","",INDEX('Прайс и заказ'!L:L,$J451)))</f>
      </c>
      <c r="I451" s="13" t="str">
        <f>IF($J451=0,"",IF(INDEX('Прайс и заказ'!M:M,$J451)="","",INDEX('Прайс и заказ'!M:M,$J451)))</f>
      </c>
      <c r="J451" t="str">
        <f>IFERROR(MATCH(443,'Прайс и заказ'!$N$7:$N$491,0)+6,0)</f>
      </c>
      <c r="L451" t="str">
        <f>IF($J451=0,"",IF(INDEX('Прайс и заказ'!Q:Q,$J451)="","",INDEX('Прайс и заказ'!Q:Q,$J451)))</f>
      </c>
    </row>
    <row r="452" spans="1:12" customHeight="1" ht="40">
      <c r="A452" s="13" t="str">
        <f>IF($J452=0,"",IFERROR(_xlfn.IMAGE(INDEX('Прайс и заказ'!$O:$O,$J452)),""))</f>
      </c>
      <c r="B452" s="61" t="str">
        <f>IF($J452=0,"",IF(INDEX('Прайс и заказ'!B:B,$J452)="","",INDEX('Прайс и заказ'!B:B,$J452)))</f>
      </c>
      <c r="C452" s="64" t="str">
        <f>IF($J452=0,"",IF(INDEX('Прайс и заказ'!C:C,$J452)="","",INDEX('Прайс и заказ'!C:C,$J452)))</f>
      </c>
      <c r="D452" s="64" t="str">
        <f>IF($J452=0,"",IF(INDEX('Прайс и заказ'!D:D,$J452)="","",INDEX('Прайс и заказ'!D:D,$J452)))</f>
      </c>
      <c r="E452" s="61" t="str">
        <f>IF($J452=0,"",IF(INDEX('Прайс и заказ'!F:F,$J452)="","",INDEX('Прайс и заказ'!F:F,$J452)))</f>
      </c>
      <c r="F452" s="62" t="str">
        <f>IF($J452=0,"",IF(INDEX('Прайс и заказ'!I:I,$J452)="","",INDEX('Прайс и заказ'!I:I,$J452)))</f>
      </c>
      <c r="G452" s="63" t="str">
        <f>IF($J452=0,"",IF(INDEX('Прайс и заказ'!K:K,$J452)="","",INDEX('Прайс и заказ'!K:K,$J452)))</f>
      </c>
      <c r="H452" s="62" t="str">
        <f>IF($J452=0,"",IF(INDEX('Прайс и заказ'!L:L,$J452)="","",INDEX('Прайс и заказ'!L:L,$J452)))</f>
      </c>
      <c r="I452" s="13" t="str">
        <f>IF($J452=0,"",IF(INDEX('Прайс и заказ'!M:M,$J452)="","",INDEX('Прайс и заказ'!M:M,$J452)))</f>
      </c>
      <c r="J452" t="str">
        <f>IFERROR(MATCH(444,'Прайс и заказ'!$N$7:$N$491,0)+6,0)</f>
      </c>
      <c r="L452" t="str">
        <f>IF($J452=0,"",IF(INDEX('Прайс и заказ'!Q:Q,$J452)="","",INDEX('Прайс и заказ'!Q:Q,$J452)))</f>
      </c>
    </row>
    <row r="453" spans="1:12" customHeight="1" ht="40">
      <c r="A453" s="13" t="str">
        <f>IF($J453=0,"",IFERROR(_xlfn.IMAGE(INDEX('Прайс и заказ'!$O:$O,$J453)),""))</f>
      </c>
      <c r="B453" s="61" t="str">
        <f>IF($J453=0,"",IF(INDEX('Прайс и заказ'!B:B,$J453)="","",INDEX('Прайс и заказ'!B:B,$J453)))</f>
      </c>
      <c r="C453" s="64" t="str">
        <f>IF($J453=0,"",IF(INDEX('Прайс и заказ'!C:C,$J453)="","",INDEX('Прайс и заказ'!C:C,$J453)))</f>
      </c>
      <c r="D453" s="64" t="str">
        <f>IF($J453=0,"",IF(INDEX('Прайс и заказ'!D:D,$J453)="","",INDEX('Прайс и заказ'!D:D,$J453)))</f>
      </c>
      <c r="E453" s="61" t="str">
        <f>IF($J453=0,"",IF(INDEX('Прайс и заказ'!F:F,$J453)="","",INDEX('Прайс и заказ'!F:F,$J453)))</f>
      </c>
      <c r="F453" s="62" t="str">
        <f>IF($J453=0,"",IF(INDEX('Прайс и заказ'!I:I,$J453)="","",INDEX('Прайс и заказ'!I:I,$J453)))</f>
      </c>
      <c r="G453" s="63" t="str">
        <f>IF($J453=0,"",IF(INDEX('Прайс и заказ'!K:K,$J453)="","",INDEX('Прайс и заказ'!K:K,$J453)))</f>
      </c>
      <c r="H453" s="62" t="str">
        <f>IF($J453=0,"",IF(INDEX('Прайс и заказ'!L:L,$J453)="","",INDEX('Прайс и заказ'!L:L,$J453)))</f>
      </c>
      <c r="I453" s="13" t="str">
        <f>IF($J453=0,"",IF(INDEX('Прайс и заказ'!M:M,$J453)="","",INDEX('Прайс и заказ'!M:M,$J453)))</f>
      </c>
      <c r="J453" t="str">
        <f>IFERROR(MATCH(445,'Прайс и заказ'!$N$7:$N$491,0)+6,0)</f>
      </c>
      <c r="L453" t="str">
        <f>IF($J453=0,"",IF(INDEX('Прайс и заказ'!Q:Q,$J453)="","",INDEX('Прайс и заказ'!Q:Q,$J453)))</f>
      </c>
    </row>
    <row r="454" spans="1:12" customHeight="1" ht="40">
      <c r="A454" s="13" t="str">
        <f>IF($J454=0,"",IFERROR(_xlfn.IMAGE(INDEX('Прайс и заказ'!$O:$O,$J454)),""))</f>
      </c>
      <c r="B454" s="61" t="str">
        <f>IF($J454=0,"",IF(INDEX('Прайс и заказ'!B:B,$J454)="","",INDEX('Прайс и заказ'!B:B,$J454)))</f>
      </c>
      <c r="C454" s="64" t="str">
        <f>IF($J454=0,"",IF(INDEX('Прайс и заказ'!C:C,$J454)="","",INDEX('Прайс и заказ'!C:C,$J454)))</f>
      </c>
      <c r="D454" s="64" t="str">
        <f>IF($J454=0,"",IF(INDEX('Прайс и заказ'!D:D,$J454)="","",INDEX('Прайс и заказ'!D:D,$J454)))</f>
      </c>
      <c r="E454" s="61" t="str">
        <f>IF($J454=0,"",IF(INDEX('Прайс и заказ'!F:F,$J454)="","",INDEX('Прайс и заказ'!F:F,$J454)))</f>
      </c>
      <c r="F454" s="62" t="str">
        <f>IF($J454=0,"",IF(INDEX('Прайс и заказ'!I:I,$J454)="","",INDEX('Прайс и заказ'!I:I,$J454)))</f>
      </c>
      <c r="G454" s="63" t="str">
        <f>IF($J454=0,"",IF(INDEX('Прайс и заказ'!K:K,$J454)="","",INDEX('Прайс и заказ'!K:K,$J454)))</f>
      </c>
      <c r="H454" s="62" t="str">
        <f>IF($J454=0,"",IF(INDEX('Прайс и заказ'!L:L,$J454)="","",INDEX('Прайс и заказ'!L:L,$J454)))</f>
      </c>
      <c r="I454" s="13" t="str">
        <f>IF($J454=0,"",IF(INDEX('Прайс и заказ'!M:M,$J454)="","",INDEX('Прайс и заказ'!M:M,$J454)))</f>
      </c>
      <c r="J454" t="str">
        <f>IFERROR(MATCH(446,'Прайс и заказ'!$N$7:$N$491,0)+6,0)</f>
      </c>
      <c r="L454" t="str">
        <f>IF($J454=0,"",IF(INDEX('Прайс и заказ'!Q:Q,$J454)="","",INDEX('Прайс и заказ'!Q:Q,$J454)))</f>
      </c>
    </row>
    <row r="455" spans="1:12" customHeight="1" ht="40">
      <c r="A455" s="13" t="str">
        <f>IF($J455=0,"",IFERROR(_xlfn.IMAGE(INDEX('Прайс и заказ'!$O:$O,$J455)),""))</f>
      </c>
      <c r="B455" s="61" t="str">
        <f>IF($J455=0,"",IF(INDEX('Прайс и заказ'!B:B,$J455)="","",INDEX('Прайс и заказ'!B:B,$J455)))</f>
      </c>
      <c r="C455" s="64" t="str">
        <f>IF($J455=0,"",IF(INDEX('Прайс и заказ'!C:C,$J455)="","",INDEX('Прайс и заказ'!C:C,$J455)))</f>
      </c>
      <c r="D455" s="64" t="str">
        <f>IF($J455=0,"",IF(INDEX('Прайс и заказ'!D:D,$J455)="","",INDEX('Прайс и заказ'!D:D,$J455)))</f>
      </c>
      <c r="E455" s="61" t="str">
        <f>IF($J455=0,"",IF(INDEX('Прайс и заказ'!F:F,$J455)="","",INDEX('Прайс и заказ'!F:F,$J455)))</f>
      </c>
      <c r="F455" s="62" t="str">
        <f>IF($J455=0,"",IF(INDEX('Прайс и заказ'!I:I,$J455)="","",INDEX('Прайс и заказ'!I:I,$J455)))</f>
      </c>
      <c r="G455" s="63" t="str">
        <f>IF($J455=0,"",IF(INDEX('Прайс и заказ'!K:K,$J455)="","",INDEX('Прайс и заказ'!K:K,$J455)))</f>
      </c>
      <c r="H455" s="62" t="str">
        <f>IF($J455=0,"",IF(INDEX('Прайс и заказ'!L:L,$J455)="","",INDEX('Прайс и заказ'!L:L,$J455)))</f>
      </c>
      <c r="I455" s="13" t="str">
        <f>IF($J455=0,"",IF(INDEX('Прайс и заказ'!M:M,$J455)="","",INDEX('Прайс и заказ'!M:M,$J455)))</f>
      </c>
      <c r="J455" t="str">
        <f>IFERROR(MATCH(447,'Прайс и заказ'!$N$7:$N$491,0)+6,0)</f>
      </c>
      <c r="L455" t="str">
        <f>IF($J455=0,"",IF(INDEX('Прайс и заказ'!Q:Q,$J455)="","",INDEX('Прайс и заказ'!Q:Q,$J455)))</f>
      </c>
    </row>
    <row r="456" spans="1:12" customHeight="1" ht="40">
      <c r="A456" s="13" t="str">
        <f>IF($J456=0,"",IFERROR(_xlfn.IMAGE(INDEX('Прайс и заказ'!$O:$O,$J456)),""))</f>
      </c>
      <c r="B456" s="61" t="str">
        <f>IF($J456=0,"",IF(INDEX('Прайс и заказ'!B:B,$J456)="","",INDEX('Прайс и заказ'!B:B,$J456)))</f>
      </c>
      <c r="C456" s="64" t="str">
        <f>IF($J456=0,"",IF(INDEX('Прайс и заказ'!C:C,$J456)="","",INDEX('Прайс и заказ'!C:C,$J456)))</f>
      </c>
      <c r="D456" s="64" t="str">
        <f>IF($J456=0,"",IF(INDEX('Прайс и заказ'!D:D,$J456)="","",INDEX('Прайс и заказ'!D:D,$J456)))</f>
      </c>
      <c r="E456" s="61" t="str">
        <f>IF($J456=0,"",IF(INDEX('Прайс и заказ'!F:F,$J456)="","",INDEX('Прайс и заказ'!F:F,$J456)))</f>
      </c>
      <c r="F456" s="62" t="str">
        <f>IF($J456=0,"",IF(INDEX('Прайс и заказ'!I:I,$J456)="","",INDEX('Прайс и заказ'!I:I,$J456)))</f>
      </c>
      <c r="G456" s="63" t="str">
        <f>IF($J456=0,"",IF(INDEX('Прайс и заказ'!K:K,$J456)="","",INDEX('Прайс и заказ'!K:K,$J456)))</f>
      </c>
      <c r="H456" s="62" t="str">
        <f>IF($J456=0,"",IF(INDEX('Прайс и заказ'!L:L,$J456)="","",INDEX('Прайс и заказ'!L:L,$J456)))</f>
      </c>
      <c r="I456" s="13" t="str">
        <f>IF($J456=0,"",IF(INDEX('Прайс и заказ'!M:M,$J456)="","",INDEX('Прайс и заказ'!M:M,$J456)))</f>
      </c>
      <c r="J456" t="str">
        <f>IFERROR(MATCH(448,'Прайс и заказ'!$N$7:$N$491,0)+6,0)</f>
      </c>
      <c r="L456" t="str">
        <f>IF($J456=0,"",IF(INDEX('Прайс и заказ'!Q:Q,$J456)="","",INDEX('Прайс и заказ'!Q:Q,$J456)))</f>
      </c>
    </row>
    <row r="457" spans="1:12" customHeight="1" ht="40">
      <c r="A457" s="13" t="str">
        <f>IF($J457=0,"",IFERROR(_xlfn.IMAGE(INDEX('Прайс и заказ'!$O:$O,$J457)),""))</f>
      </c>
      <c r="B457" s="61" t="str">
        <f>IF($J457=0,"",IF(INDEX('Прайс и заказ'!B:B,$J457)="","",INDEX('Прайс и заказ'!B:B,$J457)))</f>
      </c>
      <c r="C457" s="64" t="str">
        <f>IF($J457=0,"",IF(INDEX('Прайс и заказ'!C:C,$J457)="","",INDEX('Прайс и заказ'!C:C,$J457)))</f>
      </c>
      <c r="D457" s="64" t="str">
        <f>IF($J457=0,"",IF(INDEX('Прайс и заказ'!D:D,$J457)="","",INDEX('Прайс и заказ'!D:D,$J457)))</f>
      </c>
      <c r="E457" s="61" t="str">
        <f>IF($J457=0,"",IF(INDEX('Прайс и заказ'!F:F,$J457)="","",INDEX('Прайс и заказ'!F:F,$J457)))</f>
      </c>
      <c r="F457" s="62" t="str">
        <f>IF($J457=0,"",IF(INDEX('Прайс и заказ'!I:I,$J457)="","",INDEX('Прайс и заказ'!I:I,$J457)))</f>
      </c>
      <c r="G457" s="63" t="str">
        <f>IF($J457=0,"",IF(INDEX('Прайс и заказ'!K:K,$J457)="","",INDEX('Прайс и заказ'!K:K,$J457)))</f>
      </c>
      <c r="H457" s="62" t="str">
        <f>IF($J457=0,"",IF(INDEX('Прайс и заказ'!L:L,$J457)="","",INDEX('Прайс и заказ'!L:L,$J457)))</f>
      </c>
      <c r="I457" s="13" t="str">
        <f>IF($J457=0,"",IF(INDEX('Прайс и заказ'!M:M,$J457)="","",INDEX('Прайс и заказ'!M:M,$J457)))</f>
      </c>
      <c r="J457" t="str">
        <f>IFERROR(MATCH(449,'Прайс и заказ'!$N$7:$N$491,0)+6,0)</f>
      </c>
      <c r="L457" t="str">
        <f>IF($J457=0,"",IF(INDEX('Прайс и заказ'!Q:Q,$J457)="","",INDEX('Прайс и заказ'!Q:Q,$J457)))</f>
      </c>
    </row>
    <row r="458" spans="1:12" customHeight="1" ht="40">
      <c r="A458" s="13" t="str">
        <f>IF($J458=0,"",IFERROR(_xlfn.IMAGE(INDEX('Прайс и заказ'!$O:$O,$J458)),""))</f>
      </c>
      <c r="B458" s="61" t="str">
        <f>IF($J458=0,"",IF(INDEX('Прайс и заказ'!B:B,$J458)="","",INDEX('Прайс и заказ'!B:B,$J458)))</f>
      </c>
      <c r="C458" s="64" t="str">
        <f>IF($J458=0,"",IF(INDEX('Прайс и заказ'!C:C,$J458)="","",INDEX('Прайс и заказ'!C:C,$J458)))</f>
      </c>
      <c r="D458" s="64" t="str">
        <f>IF($J458=0,"",IF(INDEX('Прайс и заказ'!D:D,$J458)="","",INDEX('Прайс и заказ'!D:D,$J458)))</f>
      </c>
      <c r="E458" s="61" t="str">
        <f>IF($J458=0,"",IF(INDEX('Прайс и заказ'!F:F,$J458)="","",INDEX('Прайс и заказ'!F:F,$J458)))</f>
      </c>
      <c r="F458" s="62" t="str">
        <f>IF($J458=0,"",IF(INDEX('Прайс и заказ'!I:I,$J458)="","",INDEX('Прайс и заказ'!I:I,$J458)))</f>
      </c>
      <c r="G458" s="63" t="str">
        <f>IF($J458=0,"",IF(INDEX('Прайс и заказ'!K:K,$J458)="","",INDEX('Прайс и заказ'!K:K,$J458)))</f>
      </c>
      <c r="H458" s="62" t="str">
        <f>IF($J458=0,"",IF(INDEX('Прайс и заказ'!L:L,$J458)="","",INDEX('Прайс и заказ'!L:L,$J458)))</f>
      </c>
      <c r="I458" s="13" t="str">
        <f>IF($J458=0,"",IF(INDEX('Прайс и заказ'!M:M,$J458)="","",INDEX('Прайс и заказ'!M:M,$J458)))</f>
      </c>
      <c r="J458" t="str">
        <f>IFERROR(MATCH(450,'Прайс и заказ'!$N$7:$N$491,0)+6,0)</f>
      </c>
      <c r="L458" t="str">
        <f>IF($J458=0,"",IF(INDEX('Прайс и заказ'!Q:Q,$J458)="","",INDEX('Прайс и заказ'!Q:Q,$J458)))</f>
      </c>
    </row>
    <row r="459" spans="1:12" customHeight="1" ht="40">
      <c r="A459" s="13" t="str">
        <f>IF($J459=0,"",IFERROR(_xlfn.IMAGE(INDEX('Прайс и заказ'!$O:$O,$J459)),""))</f>
      </c>
      <c r="B459" s="61" t="str">
        <f>IF($J459=0,"",IF(INDEX('Прайс и заказ'!B:B,$J459)="","",INDEX('Прайс и заказ'!B:B,$J459)))</f>
      </c>
      <c r="C459" s="64" t="str">
        <f>IF($J459=0,"",IF(INDEX('Прайс и заказ'!C:C,$J459)="","",INDEX('Прайс и заказ'!C:C,$J459)))</f>
      </c>
      <c r="D459" s="64" t="str">
        <f>IF($J459=0,"",IF(INDEX('Прайс и заказ'!D:D,$J459)="","",INDEX('Прайс и заказ'!D:D,$J459)))</f>
      </c>
      <c r="E459" s="61" t="str">
        <f>IF($J459=0,"",IF(INDEX('Прайс и заказ'!F:F,$J459)="","",INDEX('Прайс и заказ'!F:F,$J459)))</f>
      </c>
      <c r="F459" s="62" t="str">
        <f>IF($J459=0,"",IF(INDEX('Прайс и заказ'!I:I,$J459)="","",INDEX('Прайс и заказ'!I:I,$J459)))</f>
      </c>
      <c r="G459" s="63" t="str">
        <f>IF($J459=0,"",IF(INDEX('Прайс и заказ'!K:K,$J459)="","",INDEX('Прайс и заказ'!K:K,$J459)))</f>
      </c>
      <c r="H459" s="62" t="str">
        <f>IF($J459=0,"",IF(INDEX('Прайс и заказ'!L:L,$J459)="","",INDEX('Прайс и заказ'!L:L,$J459)))</f>
      </c>
      <c r="I459" s="13" t="str">
        <f>IF($J459=0,"",IF(INDEX('Прайс и заказ'!M:M,$J459)="","",INDEX('Прайс и заказ'!M:M,$J459)))</f>
      </c>
      <c r="J459" t="str">
        <f>IFERROR(MATCH(451,'Прайс и заказ'!$N$7:$N$491,0)+6,0)</f>
      </c>
      <c r="L459" t="str">
        <f>IF($J459=0,"",IF(INDEX('Прайс и заказ'!Q:Q,$J459)="","",INDEX('Прайс и заказ'!Q:Q,$J459)))</f>
      </c>
    </row>
    <row r="460" spans="1:12" customHeight="1" ht="40">
      <c r="A460" s="13" t="str">
        <f>IF($J460=0,"",IFERROR(_xlfn.IMAGE(INDEX('Прайс и заказ'!$O:$O,$J460)),""))</f>
      </c>
      <c r="B460" s="61" t="str">
        <f>IF($J460=0,"",IF(INDEX('Прайс и заказ'!B:B,$J460)="","",INDEX('Прайс и заказ'!B:B,$J460)))</f>
      </c>
      <c r="C460" s="64" t="str">
        <f>IF($J460=0,"",IF(INDEX('Прайс и заказ'!C:C,$J460)="","",INDEX('Прайс и заказ'!C:C,$J460)))</f>
      </c>
      <c r="D460" s="64" t="str">
        <f>IF($J460=0,"",IF(INDEX('Прайс и заказ'!D:D,$J460)="","",INDEX('Прайс и заказ'!D:D,$J460)))</f>
      </c>
      <c r="E460" s="61" t="str">
        <f>IF($J460=0,"",IF(INDEX('Прайс и заказ'!F:F,$J460)="","",INDEX('Прайс и заказ'!F:F,$J460)))</f>
      </c>
      <c r="F460" s="62" t="str">
        <f>IF($J460=0,"",IF(INDEX('Прайс и заказ'!I:I,$J460)="","",INDEX('Прайс и заказ'!I:I,$J460)))</f>
      </c>
      <c r="G460" s="63" t="str">
        <f>IF($J460=0,"",IF(INDEX('Прайс и заказ'!K:K,$J460)="","",INDEX('Прайс и заказ'!K:K,$J460)))</f>
      </c>
      <c r="H460" s="62" t="str">
        <f>IF($J460=0,"",IF(INDEX('Прайс и заказ'!L:L,$J460)="","",INDEX('Прайс и заказ'!L:L,$J460)))</f>
      </c>
      <c r="I460" s="13" t="str">
        <f>IF($J460=0,"",IF(INDEX('Прайс и заказ'!M:M,$J460)="","",INDEX('Прайс и заказ'!M:M,$J460)))</f>
      </c>
      <c r="J460" t="str">
        <f>IFERROR(MATCH(452,'Прайс и заказ'!$N$7:$N$491,0)+6,0)</f>
      </c>
      <c r="L460" t="str">
        <f>IF($J460=0,"",IF(INDEX('Прайс и заказ'!Q:Q,$J460)="","",INDEX('Прайс и заказ'!Q:Q,$J460)))</f>
      </c>
    </row>
    <row r="461" spans="1:12" customHeight="1" ht="40">
      <c r="A461" s="13" t="str">
        <f>IF($J461=0,"",IFERROR(_xlfn.IMAGE(INDEX('Прайс и заказ'!$O:$O,$J461)),""))</f>
      </c>
      <c r="B461" s="61" t="str">
        <f>IF($J461=0,"",IF(INDEX('Прайс и заказ'!B:B,$J461)="","",INDEX('Прайс и заказ'!B:B,$J461)))</f>
      </c>
      <c r="C461" s="64" t="str">
        <f>IF($J461=0,"",IF(INDEX('Прайс и заказ'!C:C,$J461)="","",INDEX('Прайс и заказ'!C:C,$J461)))</f>
      </c>
      <c r="D461" s="64" t="str">
        <f>IF($J461=0,"",IF(INDEX('Прайс и заказ'!D:D,$J461)="","",INDEX('Прайс и заказ'!D:D,$J461)))</f>
      </c>
      <c r="E461" s="61" t="str">
        <f>IF($J461=0,"",IF(INDEX('Прайс и заказ'!F:F,$J461)="","",INDEX('Прайс и заказ'!F:F,$J461)))</f>
      </c>
      <c r="F461" s="62" t="str">
        <f>IF($J461=0,"",IF(INDEX('Прайс и заказ'!I:I,$J461)="","",INDEX('Прайс и заказ'!I:I,$J461)))</f>
      </c>
      <c r="G461" s="63" t="str">
        <f>IF($J461=0,"",IF(INDEX('Прайс и заказ'!K:K,$J461)="","",INDEX('Прайс и заказ'!K:K,$J461)))</f>
      </c>
      <c r="H461" s="62" t="str">
        <f>IF($J461=0,"",IF(INDEX('Прайс и заказ'!L:L,$J461)="","",INDEX('Прайс и заказ'!L:L,$J461)))</f>
      </c>
      <c r="I461" s="13" t="str">
        <f>IF($J461=0,"",IF(INDEX('Прайс и заказ'!M:M,$J461)="","",INDEX('Прайс и заказ'!M:M,$J461)))</f>
      </c>
      <c r="J461" t="str">
        <f>IFERROR(MATCH(453,'Прайс и заказ'!$N$7:$N$491,0)+6,0)</f>
      </c>
      <c r="L461" t="str">
        <f>IF($J461=0,"",IF(INDEX('Прайс и заказ'!Q:Q,$J461)="","",INDEX('Прайс и заказ'!Q:Q,$J461)))</f>
      </c>
    </row>
    <row r="462" spans="1:12" customHeight="1" ht="40">
      <c r="A462" s="13" t="str">
        <f>IF($J462=0,"",IFERROR(_xlfn.IMAGE(INDEX('Прайс и заказ'!$O:$O,$J462)),""))</f>
      </c>
      <c r="B462" s="61" t="str">
        <f>IF($J462=0,"",IF(INDEX('Прайс и заказ'!B:B,$J462)="","",INDEX('Прайс и заказ'!B:B,$J462)))</f>
      </c>
      <c r="C462" s="64" t="str">
        <f>IF($J462=0,"",IF(INDEX('Прайс и заказ'!C:C,$J462)="","",INDEX('Прайс и заказ'!C:C,$J462)))</f>
      </c>
      <c r="D462" s="64" t="str">
        <f>IF($J462=0,"",IF(INDEX('Прайс и заказ'!D:D,$J462)="","",INDEX('Прайс и заказ'!D:D,$J462)))</f>
      </c>
      <c r="E462" s="61" t="str">
        <f>IF($J462=0,"",IF(INDEX('Прайс и заказ'!F:F,$J462)="","",INDEX('Прайс и заказ'!F:F,$J462)))</f>
      </c>
      <c r="F462" s="62" t="str">
        <f>IF($J462=0,"",IF(INDEX('Прайс и заказ'!I:I,$J462)="","",INDEX('Прайс и заказ'!I:I,$J462)))</f>
      </c>
      <c r="G462" s="63" t="str">
        <f>IF($J462=0,"",IF(INDEX('Прайс и заказ'!K:K,$J462)="","",INDEX('Прайс и заказ'!K:K,$J462)))</f>
      </c>
      <c r="H462" s="62" t="str">
        <f>IF($J462=0,"",IF(INDEX('Прайс и заказ'!L:L,$J462)="","",INDEX('Прайс и заказ'!L:L,$J462)))</f>
      </c>
      <c r="I462" s="13" t="str">
        <f>IF($J462=0,"",IF(INDEX('Прайс и заказ'!M:M,$J462)="","",INDEX('Прайс и заказ'!M:M,$J462)))</f>
      </c>
      <c r="J462" t="str">
        <f>IFERROR(MATCH(454,'Прайс и заказ'!$N$7:$N$491,0)+6,0)</f>
      </c>
      <c r="L462" t="str">
        <f>IF($J462=0,"",IF(INDEX('Прайс и заказ'!Q:Q,$J462)="","",INDEX('Прайс и заказ'!Q:Q,$J462)))</f>
      </c>
    </row>
    <row r="463" spans="1:12" customHeight="1" ht="40">
      <c r="A463" s="13" t="str">
        <f>IF($J463=0,"",IFERROR(_xlfn.IMAGE(INDEX('Прайс и заказ'!$O:$O,$J463)),""))</f>
      </c>
      <c r="B463" s="61" t="str">
        <f>IF($J463=0,"",IF(INDEX('Прайс и заказ'!B:B,$J463)="","",INDEX('Прайс и заказ'!B:B,$J463)))</f>
      </c>
      <c r="C463" s="64" t="str">
        <f>IF($J463=0,"",IF(INDEX('Прайс и заказ'!C:C,$J463)="","",INDEX('Прайс и заказ'!C:C,$J463)))</f>
      </c>
      <c r="D463" s="64" t="str">
        <f>IF($J463=0,"",IF(INDEX('Прайс и заказ'!D:D,$J463)="","",INDEX('Прайс и заказ'!D:D,$J463)))</f>
      </c>
      <c r="E463" s="61" t="str">
        <f>IF($J463=0,"",IF(INDEX('Прайс и заказ'!F:F,$J463)="","",INDEX('Прайс и заказ'!F:F,$J463)))</f>
      </c>
      <c r="F463" s="62" t="str">
        <f>IF($J463=0,"",IF(INDEX('Прайс и заказ'!I:I,$J463)="","",INDEX('Прайс и заказ'!I:I,$J463)))</f>
      </c>
      <c r="G463" s="63" t="str">
        <f>IF($J463=0,"",IF(INDEX('Прайс и заказ'!K:K,$J463)="","",INDEX('Прайс и заказ'!K:K,$J463)))</f>
      </c>
      <c r="H463" s="62" t="str">
        <f>IF($J463=0,"",IF(INDEX('Прайс и заказ'!L:L,$J463)="","",INDEX('Прайс и заказ'!L:L,$J463)))</f>
      </c>
      <c r="I463" s="13" t="str">
        <f>IF($J463=0,"",IF(INDEX('Прайс и заказ'!M:M,$J463)="","",INDEX('Прайс и заказ'!M:M,$J463)))</f>
      </c>
      <c r="J463" t="str">
        <f>IFERROR(MATCH(455,'Прайс и заказ'!$N$7:$N$491,0)+6,0)</f>
      </c>
      <c r="L463" t="str">
        <f>IF($J463=0,"",IF(INDEX('Прайс и заказ'!Q:Q,$J463)="","",INDEX('Прайс и заказ'!Q:Q,$J463)))</f>
      </c>
    </row>
    <row r="464" spans="1:12" customHeight="1" ht="40">
      <c r="A464" s="13" t="str">
        <f>IF($J464=0,"",IFERROR(_xlfn.IMAGE(INDEX('Прайс и заказ'!$O:$O,$J464)),""))</f>
      </c>
      <c r="B464" s="61" t="str">
        <f>IF($J464=0,"",IF(INDEX('Прайс и заказ'!B:B,$J464)="","",INDEX('Прайс и заказ'!B:B,$J464)))</f>
      </c>
      <c r="C464" s="64" t="str">
        <f>IF($J464=0,"",IF(INDEX('Прайс и заказ'!C:C,$J464)="","",INDEX('Прайс и заказ'!C:C,$J464)))</f>
      </c>
      <c r="D464" s="64" t="str">
        <f>IF($J464=0,"",IF(INDEX('Прайс и заказ'!D:D,$J464)="","",INDEX('Прайс и заказ'!D:D,$J464)))</f>
      </c>
      <c r="E464" s="61" t="str">
        <f>IF($J464=0,"",IF(INDEX('Прайс и заказ'!F:F,$J464)="","",INDEX('Прайс и заказ'!F:F,$J464)))</f>
      </c>
      <c r="F464" s="62" t="str">
        <f>IF($J464=0,"",IF(INDEX('Прайс и заказ'!I:I,$J464)="","",INDEX('Прайс и заказ'!I:I,$J464)))</f>
      </c>
      <c r="G464" s="63" t="str">
        <f>IF($J464=0,"",IF(INDEX('Прайс и заказ'!K:K,$J464)="","",INDEX('Прайс и заказ'!K:K,$J464)))</f>
      </c>
      <c r="H464" s="62" t="str">
        <f>IF($J464=0,"",IF(INDEX('Прайс и заказ'!L:L,$J464)="","",INDEX('Прайс и заказ'!L:L,$J464)))</f>
      </c>
      <c r="I464" s="13" t="str">
        <f>IF($J464=0,"",IF(INDEX('Прайс и заказ'!M:M,$J464)="","",INDEX('Прайс и заказ'!M:M,$J464)))</f>
      </c>
      <c r="J464" t="str">
        <f>IFERROR(MATCH(456,'Прайс и заказ'!$N$7:$N$491,0)+6,0)</f>
      </c>
      <c r="L464" t="str">
        <f>IF($J464=0,"",IF(INDEX('Прайс и заказ'!Q:Q,$J464)="","",INDEX('Прайс и заказ'!Q:Q,$J464)))</f>
      </c>
    </row>
    <row r="465" spans="1:12" customHeight="1" ht="40">
      <c r="A465" s="13" t="str">
        <f>IF($J465=0,"",IFERROR(_xlfn.IMAGE(INDEX('Прайс и заказ'!$O:$O,$J465)),""))</f>
      </c>
      <c r="B465" s="61" t="str">
        <f>IF($J465=0,"",IF(INDEX('Прайс и заказ'!B:B,$J465)="","",INDEX('Прайс и заказ'!B:B,$J465)))</f>
      </c>
      <c r="C465" s="64" t="str">
        <f>IF($J465=0,"",IF(INDEX('Прайс и заказ'!C:C,$J465)="","",INDEX('Прайс и заказ'!C:C,$J465)))</f>
      </c>
      <c r="D465" s="64" t="str">
        <f>IF($J465=0,"",IF(INDEX('Прайс и заказ'!D:D,$J465)="","",INDEX('Прайс и заказ'!D:D,$J465)))</f>
      </c>
      <c r="E465" s="61" t="str">
        <f>IF($J465=0,"",IF(INDEX('Прайс и заказ'!F:F,$J465)="","",INDEX('Прайс и заказ'!F:F,$J465)))</f>
      </c>
      <c r="F465" s="62" t="str">
        <f>IF($J465=0,"",IF(INDEX('Прайс и заказ'!I:I,$J465)="","",INDEX('Прайс и заказ'!I:I,$J465)))</f>
      </c>
      <c r="G465" s="63" t="str">
        <f>IF($J465=0,"",IF(INDEX('Прайс и заказ'!K:K,$J465)="","",INDEX('Прайс и заказ'!K:K,$J465)))</f>
      </c>
      <c r="H465" s="62" t="str">
        <f>IF($J465=0,"",IF(INDEX('Прайс и заказ'!L:L,$J465)="","",INDEX('Прайс и заказ'!L:L,$J465)))</f>
      </c>
      <c r="I465" s="13" t="str">
        <f>IF($J465=0,"",IF(INDEX('Прайс и заказ'!M:M,$J465)="","",INDEX('Прайс и заказ'!M:M,$J465)))</f>
      </c>
      <c r="J465" t="str">
        <f>IFERROR(MATCH(457,'Прайс и заказ'!$N$7:$N$491,0)+6,0)</f>
      </c>
      <c r="L465" t="str">
        <f>IF($J465=0,"",IF(INDEX('Прайс и заказ'!Q:Q,$J465)="","",INDEX('Прайс и заказ'!Q:Q,$J465)))</f>
      </c>
    </row>
    <row r="466" spans="1:12" customHeight="1" ht="40">
      <c r="A466" s="13" t="str">
        <f>IF($J466=0,"",IFERROR(_xlfn.IMAGE(INDEX('Прайс и заказ'!$O:$O,$J466)),""))</f>
      </c>
      <c r="B466" s="61" t="str">
        <f>IF($J466=0,"",IF(INDEX('Прайс и заказ'!B:B,$J466)="","",INDEX('Прайс и заказ'!B:B,$J466)))</f>
      </c>
      <c r="C466" s="64" t="str">
        <f>IF($J466=0,"",IF(INDEX('Прайс и заказ'!C:C,$J466)="","",INDEX('Прайс и заказ'!C:C,$J466)))</f>
      </c>
      <c r="D466" s="64" t="str">
        <f>IF($J466=0,"",IF(INDEX('Прайс и заказ'!D:D,$J466)="","",INDEX('Прайс и заказ'!D:D,$J466)))</f>
      </c>
      <c r="E466" s="61" t="str">
        <f>IF($J466=0,"",IF(INDEX('Прайс и заказ'!F:F,$J466)="","",INDEX('Прайс и заказ'!F:F,$J466)))</f>
      </c>
      <c r="F466" s="62" t="str">
        <f>IF($J466=0,"",IF(INDEX('Прайс и заказ'!I:I,$J466)="","",INDEX('Прайс и заказ'!I:I,$J466)))</f>
      </c>
      <c r="G466" s="63" t="str">
        <f>IF($J466=0,"",IF(INDEX('Прайс и заказ'!K:K,$J466)="","",INDEX('Прайс и заказ'!K:K,$J466)))</f>
      </c>
      <c r="H466" s="62" t="str">
        <f>IF($J466=0,"",IF(INDEX('Прайс и заказ'!L:L,$J466)="","",INDEX('Прайс и заказ'!L:L,$J466)))</f>
      </c>
      <c r="I466" s="13" t="str">
        <f>IF($J466=0,"",IF(INDEX('Прайс и заказ'!M:M,$J466)="","",INDEX('Прайс и заказ'!M:M,$J466)))</f>
      </c>
      <c r="J466" t="str">
        <f>IFERROR(MATCH(458,'Прайс и заказ'!$N$7:$N$491,0)+6,0)</f>
      </c>
      <c r="L466" t="str">
        <f>IF($J466=0,"",IF(INDEX('Прайс и заказ'!Q:Q,$J466)="","",INDEX('Прайс и заказ'!Q:Q,$J466)))</f>
      </c>
    </row>
    <row r="467" spans="1:12" customHeight="1" ht="40">
      <c r="A467" s="13" t="str">
        <f>IF($J467=0,"",IFERROR(_xlfn.IMAGE(INDEX('Прайс и заказ'!$O:$O,$J467)),""))</f>
      </c>
      <c r="B467" s="61" t="str">
        <f>IF($J467=0,"",IF(INDEX('Прайс и заказ'!B:B,$J467)="","",INDEX('Прайс и заказ'!B:B,$J467)))</f>
      </c>
      <c r="C467" s="64" t="str">
        <f>IF($J467=0,"",IF(INDEX('Прайс и заказ'!C:C,$J467)="","",INDEX('Прайс и заказ'!C:C,$J467)))</f>
      </c>
      <c r="D467" s="64" t="str">
        <f>IF($J467=0,"",IF(INDEX('Прайс и заказ'!D:D,$J467)="","",INDEX('Прайс и заказ'!D:D,$J467)))</f>
      </c>
      <c r="E467" s="61" t="str">
        <f>IF($J467=0,"",IF(INDEX('Прайс и заказ'!F:F,$J467)="","",INDEX('Прайс и заказ'!F:F,$J467)))</f>
      </c>
      <c r="F467" s="62" t="str">
        <f>IF($J467=0,"",IF(INDEX('Прайс и заказ'!I:I,$J467)="","",INDEX('Прайс и заказ'!I:I,$J467)))</f>
      </c>
      <c r="G467" s="63" t="str">
        <f>IF($J467=0,"",IF(INDEX('Прайс и заказ'!K:K,$J467)="","",INDEX('Прайс и заказ'!K:K,$J467)))</f>
      </c>
      <c r="H467" s="62" t="str">
        <f>IF($J467=0,"",IF(INDEX('Прайс и заказ'!L:L,$J467)="","",INDEX('Прайс и заказ'!L:L,$J467)))</f>
      </c>
      <c r="I467" s="13" t="str">
        <f>IF($J467=0,"",IF(INDEX('Прайс и заказ'!M:M,$J467)="","",INDEX('Прайс и заказ'!M:M,$J467)))</f>
      </c>
      <c r="J467" t="str">
        <f>IFERROR(MATCH(459,'Прайс и заказ'!$N$7:$N$491,0)+6,0)</f>
      </c>
      <c r="L467" t="str">
        <f>IF($J467=0,"",IF(INDEX('Прайс и заказ'!Q:Q,$J467)="","",INDEX('Прайс и заказ'!Q:Q,$J467)))</f>
      </c>
    </row>
    <row r="468" spans="1:12" customHeight="1" ht="40">
      <c r="A468" s="13" t="str">
        <f>IF($J468=0,"",IFERROR(_xlfn.IMAGE(INDEX('Прайс и заказ'!$O:$O,$J468)),""))</f>
      </c>
      <c r="B468" s="61" t="str">
        <f>IF($J468=0,"",IF(INDEX('Прайс и заказ'!B:B,$J468)="","",INDEX('Прайс и заказ'!B:B,$J468)))</f>
      </c>
      <c r="C468" s="64" t="str">
        <f>IF($J468=0,"",IF(INDEX('Прайс и заказ'!C:C,$J468)="","",INDEX('Прайс и заказ'!C:C,$J468)))</f>
      </c>
      <c r="D468" s="64" t="str">
        <f>IF($J468=0,"",IF(INDEX('Прайс и заказ'!D:D,$J468)="","",INDEX('Прайс и заказ'!D:D,$J468)))</f>
      </c>
      <c r="E468" s="61" t="str">
        <f>IF($J468=0,"",IF(INDEX('Прайс и заказ'!F:F,$J468)="","",INDEX('Прайс и заказ'!F:F,$J468)))</f>
      </c>
      <c r="F468" s="62" t="str">
        <f>IF($J468=0,"",IF(INDEX('Прайс и заказ'!I:I,$J468)="","",INDEX('Прайс и заказ'!I:I,$J468)))</f>
      </c>
      <c r="G468" s="63" t="str">
        <f>IF($J468=0,"",IF(INDEX('Прайс и заказ'!K:K,$J468)="","",INDEX('Прайс и заказ'!K:K,$J468)))</f>
      </c>
      <c r="H468" s="62" t="str">
        <f>IF($J468=0,"",IF(INDEX('Прайс и заказ'!L:L,$J468)="","",INDEX('Прайс и заказ'!L:L,$J468)))</f>
      </c>
      <c r="I468" s="13" t="str">
        <f>IF($J468=0,"",IF(INDEX('Прайс и заказ'!M:M,$J468)="","",INDEX('Прайс и заказ'!M:M,$J468)))</f>
      </c>
      <c r="J468" t="str">
        <f>IFERROR(MATCH(460,'Прайс и заказ'!$N$7:$N$491,0)+6,0)</f>
      </c>
      <c r="L468" t="str">
        <f>IF($J468=0,"",IF(INDEX('Прайс и заказ'!Q:Q,$J468)="","",INDEX('Прайс и заказ'!Q:Q,$J468)))</f>
      </c>
    </row>
    <row r="469" spans="1:12" customHeight="1" ht="40">
      <c r="A469" s="13" t="str">
        <f>IF($J469=0,"",IFERROR(_xlfn.IMAGE(INDEX('Прайс и заказ'!$O:$O,$J469)),""))</f>
      </c>
      <c r="B469" s="61" t="str">
        <f>IF($J469=0,"",IF(INDEX('Прайс и заказ'!B:B,$J469)="","",INDEX('Прайс и заказ'!B:B,$J469)))</f>
      </c>
      <c r="C469" s="64" t="str">
        <f>IF($J469=0,"",IF(INDEX('Прайс и заказ'!C:C,$J469)="","",INDEX('Прайс и заказ'!C:C,$J469)))</f>
      </c>
      <c r="D469" s="64" t="str">
        <f>IF($J469=0,"",IF(INDEX('Прайс и заказ'!D:D,$J469)="","",INDEX('Прайс и заказ'!D:D,$J469)))</f>
      </c>
      <c r="E469" s="61" t="str">
        <f>IF($J469=0,"",IF(INDEX('Прайс и заказ'!F:F,$J469)="","",INDEX('Прайс и заказ'!F:F,$J469)))</f>
      </c>
      <c r="F469" s="62" t="str">
        <f>IF($J469=0,"",IF(INDEX('Прайс и заказ'!I:I,$J469)="","",INDEX('Прайс и заказ'!I:I,$J469)))</f>
      </c>
      <c r="G469" s="63" t="str">
        <f>IF($J469=0,"",IF(INDEX('Прайс и заказ'!K:K,$J469)="","",INDEX('Прайс и заказ'!K:K,$J469)))</f>
      </c>
      <c r="H469" s="62" t="str">
        <f>IF($J469=0,"",IF(INDEX('Прайс и заказ'!L:L,$J469)="","",INDEX('Прайс и заказ'!L:L,$J469)))</f>
      </c>
      <c r="I469" s="13" t="str">
        <f>IF($J469=0,"",IF(INDEX('Прайс и заказ'!M:M,$J469)="","",INDEX('Прайс и заказ'!M:M,$J469)))</f>
      </c>
      <c r="J469" t="str">
        <f>IFERROR(MATCH(461,'Прайс и заказ'!$N$7:$N$491,0)+6,0)</f>
      </c>
      <c r="L469" t="str">
        <f>IF($J469=0,"",IF(INDEX('Прайс и заказ'!Q:Q,$J469)="","",INDEX('Прайс и заказ'!Q:Q,$J469)))</f>
      </c>
    </row>
    <row r="470" spans="1:12" customHeight="1" ht="40">
      <c r="A470" s="13" t="str">
        <f>IF($J470=0,"",IFERROR(_xlfn.IMAGE(INDEX('Прайс и заказ'!$O:$O,$J470)),""))</f>
      </c>
      <c r="B470" s="61" t="str">
        <f>IF($J470=0,"",IF(INDEX('Прайс и заказ'!B:B,$J470)="","",INDEX('Прайс и заказ'!B:B,$J470)))</f>
      </c>
      <c r="C470" s="64" t="str">
        <f>IF($J470=0,"",IF(INDEX('Прайс и заказ'!C:C,$J470)="","",INDEX('Прайс и заказ'!C:C,$J470)))</f>
      </c>
      <c r="D470" s="64" t="str">
        <f>IF($J470=0,"",IF(INDEX('Прайс и заказ'!D:D,$J470)="","",INDEX('Прайс и заказ'!D:D,$J470)))</f>
      </c>
      <c r="E470" s="61" t="str">
        <f>IF($J470=0,"",IF(INDEX('Прайс и заказ'!F:F,$J470)="","",INDEX('Прайс и заказ'!F:F,$J470)))</f>
      </c>
      <c r="F470" s="62" t="str">
        <f>IF($J470=0,"",IF(INDEX('Прайс и заказ'!I:I,$J470)="","",INDEX('Прайс и заказ'!I:I,$J470)))</f>
      </c>
      <c r="G470" s="63" t="str">
        <f>IF($J470=0,"",IF(INDEX('Прайс и заказ'!K:K,$J470)="","",INDEX('Прайс и заказ'!K:K,$J470)))</f>
      </c>
      <c r="H470" s="62" t="str">
        <f>IF($J470=0,"",IF(INDEX('Прайс и заказ'!L:L,$J470)="","",INDEX('Прайс и заказ'!L:L,$J470)))</f>
      </c>
      <c r="I470" s="13" t="str">
        <f>IF($J470=0,"",IF(INDEX('Прайс и заказ'!M:M,$J470)="","",INDEX('Прайс и заказ'!M:M,$J470)))</f>
      </c>
      <c r="J470" t="str">
        <f>IFERROR(MATCH(462,'Прайс и заказ'!$N$7:$N$491,0)+6,0)</f>
      </c>
      <c r="L470" t="str">
        <f>IF($J470=0,"",IF(INDEX('Прайс и заказ'!Q:Q,$J470)="","",INDEX('Прайс и заказ'!Q:Q,$J470)))</f>
      </c>
    </row>
    <row r="471" spans="1:12" customHeight="1" ht="40">
      <c r="A471" s="13" t="str">
        <f>IF($J471=0,"",IFERROR(_xlfn.IMAGE(INDEX('Прайс и заказ'!$O:$O,$J471)),""))</f>
      </c>
      <c r="B471" s="61" t="str">
        <f>IF($J471=0,"",IF(INDEX('Прайс и заказ'!B:B,$J471)="","",INDEX('Прайс и заказ'!B:B,$J471)))</f>
      </c>
      <c r="C471" s="64" t="str">
        <f>IF($J471=0,"",IF(INDEX('Прайс и заказ'!C:C,$J471)="","",INDEX('Прайс и заказ'!C:C,$J471)))</f>
      </c>
      <c r="D471" s="64" t="str">
        <f>IF($J471=0,"",IF(INDEX('Прайс и заказ'!D:D,$J471)="","",INDEX('Прайс и заказ'!D:D,$J471)))</f>
      </c>
      <c r="E471" s="61" t="str">
        <f>IF($J471=0,"",IF(INDEX('Прайс и заказ'!F:F,$J471)="","",INDEX('Прайс и заказ'!F:F,$J471)))</f>
      </c>
      <c r="F471" s="62" t="str">
        <f>IF($J471=0,"",IF(INDEX('Прайс и заказ'!I:I,$J471)="","",INDEX('Прайс и заказ'!I:I,$J471)))</f>
      </c>
      <c r="G471" s="63" t="str">
        <f>IF($J471=0,"",IF(INDEX('Прайс и заказ'!K:K,$J471)="","",INDEX('Прайс и заказ'!K:K,$J471)))</f>
      </c>
      <c r="H471" s="62" t="str">
        <f>IF($J471=0,"",IF(INDEX('Прайс и заказ'!L:L,$J471)="","",INDEX('Прайс и заказ'!L:L,$J471)))</f>
      </c>
      <c r="I471" s="13" t="str">
        <f>IF($J471=0,"",IF(INDEX('Прайс и заказ'!M:M,$J471)="","",INDEX('Прайс и заказ'!M:M,$J471)))</f>
      </c>
      <c r="J471" t="str">
        <f>IFERROR(MATCH(463,'Прайс и заказ'!$N$7:$N$491,0)+6,0)</f>
      </c>
      <c r="L471" t="str">
        <f>IF($J471=0,"",IF(INDEX('Прайс и заказ'!Q:Q,$J471)="","",INDEX('Прайс и заказ'!Q:Q,$J471)))</f>
      </c>
    </row>
    <row r="472" spans="1:12" customHeight="1" ht="40">
      <c r="A472" s="13" t="str">
        <f>IF($J472=0,"",IFERROR(_xlfn.IMAGE(INDEX('Прайс и заказ'!$O:$O,$J472)),""))</f>
      </c>
      <c r="B472" s="61" t="str">
        <f>IF($J472=0,"",IF(INDEX('Прайс и заказ'!B:B,$J472)="","",INDEX('Прайс и заказ'!B:B,$J472)))</f>
      </c>
      <c r="C472" s="64" t="str">
        <f>IF($J472=0,"",IF(INDEX('Прайс и заказ'!C:C,$J472)="","",INDEX('Прайс и заказ'!C:C,$J472)))</f>
      </c>
      <c r="D472" s="64" t="str">
        <f>IF($J472=0,"",IF(INDEX('Прайс и заказ'!D:D,$J472)="","",INDEX('Прайс и заказ'!D:D,$J472)))</f>
      </c>
      <c r="E472" s="61" t="str">
        <f>IF($J472=0,"",IF(INDEX('Прайс и заказ'!F:F,$J472)="","",INDEX('Прайс и заказ'!F:F,$J472)))</f>
      </c>
      <c r="F472" s="62" t="str">
        <f>IF($J472=0,"",IF(INDEX('Прайс и заказ'!I:I,$J472)="","",INDEX('Прайс и заказ'!I:I,$J472)))</f>
      </c>
      <c r="G472" s="63" t="str">
        <f>IF($J472=0,"",IF(INDEX('Прайс и заказ'!K:K,$J472)="","",INDEX('Прайс и заказ'!K:K,$J472)))</f>
      </c>
      <c r="H472" s="62" t="str">
        <f>IF($J472=0,"",IF(INDEX('Прайс и заказ'!L:L,$J472)="","",INDEX('Прайс и заказ'!L:L,$J472)))</f>
      </c>
      <c r="I472" s="13" t="str">
        <f>IF($J472=0,"",IF(INDEX('Прайс и заказ'!M:M,$J472)="","",INDEX('Прайс и заказ'!M:M,$J472)))</f>
      </c>
      <c r="J472" t="str">
        <f>IFERROR(MATCH(464,'Прайс и заказ'!$N$7:$N$491,0)+6,0)</f>
      </c>
      <c r="L472" t="str">
        <f>IF($J472=0,"",IF(INDEX('Прайс и заказ'!Q:Q,$J472)="","",INDEX('Прайс и заказ'!Q:Q,$J472)))</f>
      </c>
    </row>
    <row r="473" spans="1:12" customHeight="1" ht="40">
      <c r="A473" s="13" t="str">
        <f>IF($J473=0,"",IFERROR(_xlfn.IMAGE(INDEX('Прайс и заказ'!$O:$O,$J473)),""))</f>
      </c>
      <c r="B473" s="61" t="str">
        <f>IF($J473=0,"",IF(INDEX('Прайс и заказ'!B:B,$J473)="","",INDEX('Прайс и заказ'!B:B,$J473)))</f>
      </c>
      <c r="C473" s="64" t="str">
        <f>IF($J473=0,"",IF(INDEX('Прайс и заказ'!C:C,$J473)="","",INDEX('Прайс и заказ'!C:C,$J473)))</f>
      </c>
      <c r="D473" s="64" t="str">
        <f>IF($J473=0,"",IF(INDEX('Прайс и заказ'!D:D,$J473)="","",INDEX('Прайс и заказ'!D:D,$J473)))</f>
      </c>
      <c r="E473" s="61" t="str">
        <f>IF($J473=0,"",IF(INDEX('Прайс и заказ'!F:F,$J473)="","",INDEX('Прайс и заказ'!F:F,$J473)))</f>
      </c>
      <c r="F473" s="62" t="str">
        <f>IF($J473=0,"",IF(INDEX('Прайс и заказ'!I:I,$J473)="","",INDEX('Прайс и заказ'!I:I,$J473)))</f>
      </c>
      <c r="G473" s="63" t="str">
        <f>IF($J473=0,"",IF(INDEX('Прайс и заказ'!K:K,$J473)="","",INDEX('Прайс и заказ'!K:K,$J473)))</f>
      </c>
      <c r="H473" s="62" t="str">
        <f>IF($J473=0,"",IF(INDEX('Прайс и заказ'!L:L,$J473)="","",INDEX('Прайс и заказ'!L:L,$J473)))</f>
      </c>
      <c r="I473" s="13" t="str">
        <f>IF($J473=0,"",IF(INDEX('Прайс и заказ'!M:M,$J473)="","",INDEX('Прайс и заказ'!M:M,$J473)))</f>
      </c>
      <c r="J473" t="str">
        <f>IFERROR(MATCH(465,'Прайс и заказ'!$N$7:$N$491,0)+6,0)</f>
      </c>
      <c r="L473" t="str">
        <f>IF($J473=0,"",IF(INDEX('Прайс и заказ'!Q:Q,$J473)="","",INDEX('Прайс и заказ'!Q:Q,$J473)))</f>
      </c>
    </row>
    <row r="474" spans="1:12" customHeight="1" ht="40">
      <c r="A474" s="13" t="str">
        <f>IF($J474=0,"",IFERROR(_xlfn.IMAGE(INDEX('Прайс и заказ'!$O:$O,$J474)),""))</f>
      </c>
      <c r="B474" s="61" t="str">
        <f>IF($J474=0,"",IF(INDEX('Прайс и заказ'!B:B,$J474)="","",INDEX('Прайс и заказ'!B:B,$J474)))</f>
      </c>
      <c r="C474" s="64" t="str">
        <f>IF($J474=0,"",IF(INDEX('Прайс и заказ'!C:C,$J474)="","",INDEX('Прайс и заказ'!C:C,$J474)))</f>
      </c>
      <c r="D474" s="64" t="str">
        <f>IF($J474=0,"",IF(INDEX('Прайс и заказ'!D:D,$J474)="","",INDEX('Прайс и заказ'!D:D,$J474)))</f>
      </c>
      <c r="E474" s="61" t="str">
        <f>IF($J474=0,"",IF(INDEX('Прайс и заказ'!F:F,$J474)="","",INDEX('Прайс и заказ'!F:F,$J474)))</f>
      </c>
      <c r="F474" s="62" t="str">
        <f>IF($J474=0,"",IF(INDEX('Прайс и заказ'!I:I,$J474)="","",INDEX('Прайс и заказ'!I:I,$J474)))</f>
      </c>
      <c r="G474" s="63" t="str">
        <f>IF($J474=0,"",IF(INDEX('Прайс и заказ'!K:K,$J474)="","",INDEX('Прайс и заказ'!K:K,$J474)))</f>
      </c>
      <c r="H474" s="62" t="str">
        <f>IF($J474=0,"",IF(INDEX('Прайс и заказ'!L:L,$J474)="","",INDEX('Прайс и заказ'!L:L,$J474)))</f>
      </c>
      <c r="I474" s="13" t="str">
        <f>IF($J474=0,"",IF(INDEX('Прайс и заказ'!M:M,$J474)="","",INDEX('Прайс и заказ'!M:M,$J474)))</f>
      </c>
      <c r="J474" t="str">
        <f>IFERROR(MATCH(466,'Прайс и заказ'!$N$7:$N$491,0)+6,0)</f>
      </c>
      <c r="L474" t="str">
        <f>IF($J474=0,"",IF(INDEX('Прайс и заказ'!Q:Q,$J474)="","",INDEX('Прайс и заказ'!Q:Q,$J474)))</f>
      </c>
    </row>
    <row r="475" spans="1:12" customHeight="1" ht="40">
      <c r="A475" s="13" t="str">
        <f>IF($J475=0,"",IFERROR(_xlfn.IMAGE(INDEX('Прайс и заказ'!$O:$O,$J475)),""))</f>
      </c>
      <c r="B475" s="61" t="str">
        <f>IF($J475=0,"",IF(INDEX('Прайс и заказ'!B:B,$J475)="","",INDEX('Прайс и заказ'!B:B,$J475)))</f>
      </c>
      <c r="C475" s="64" t="str">
        <f>IF($J475=0,"",IF(INDEX('Прайс и заказ'!C:C,$J475)="","",INDEX('Прайс и заказ'!C:C,$J475)))</f>
      </c>
      <c r="D475" s="64" t="str">
        <f>IF($J475=0,"",IF(INDEX('Прайс и заказ'!D:D,$J475)="","",INDEX('Прайс и заказ'!D:D,$J475)))</f>
      </c>
      <c r="E475" s="61" t="str">
        <f>IF($J475=0,"",IF(INDEX('Прайс и заказ'!F:F,$J475)="","",INDEX('Прайс и заказ'!F:F,$J475)))</f>
      </c>
      <c r="F475" s="62" t="str">
        <f>IF($J475=0,"",IF(INDEX('Прайс и заказ'!I:I,$J475)="","",INDEX('Прайс и заказ'!I:I,$J475)))</f>
      </c>
      <c r="G475" s="63" t="str">
        <f>IF($J475=0,"",IF(INDEX('Прайс и заказ'!K:K,$J475)="","",INDEX('Прайс и заказ'!K:K,$J475)))</f>
      </c>
      <c r="H475" s="62" t="str">
        <f>IF($J475=0,"",IF(INDEX('Прайс и заказ'!L:L,$J475)="","",INDEX('Прайс и заказ'!L:L,$J475)))</f>
      </c>
      <c r="I475" s="13" t="str">
        <f>IF($J475=0,"",IF(INDEX('Прайс и заказ'!M:M,$J475)="","",INDEX('Прайс и заказ'!M:M,$J475)))</f>
      </c>
      <c r="J475" t="str">
        <f>IFERROR(MATCH(467,'Прайс и заказ'!$N$7:$N$491,0)+6,0)</f>
      </c>
      <c r="L475" t="str">
        <f>IF($J475=0,"",IF(INDEX('Прайс и заказ'!Q:Q,$J475)="","",INDEX('Прайс и заказ'!Q:Q,$J475)))</f>
      </c>
    </row>
    <row r="476" spans="1:12" customHeight="1" ht="40">
      <c r="A476" s="13" t="str">
        <f>IF($J476=0,"",IFERROR(_xlfn.IMAGE(INDEX('Прайс и заказ'!$O:$O,$J476)),""))</f>
      </c>
      <c r="B476" s="61" t="str">
        <f>IF($J476=0,"",IF(INDEX('Прайс и заказ'!B:B,$J476)="","",INDEX('Прайс и заказ'!B:B,$J476)))</f>
      </c>
      <c r="C476" s="64" t="str">
        <f>IF($J476=0,"",IF(INDEX('Прайс и заказ'!C:C,$J476)="","",INDEX('Прайс и заказ'!C:C,$J476)))</f>
      </c>
      <c r="D476" s="64" t="str">
        <f>IF($J476=0,"",IF(INDEX('Прайс и заказ'!D:D,$J476)="","",INDEX('Прайс и заказ'!D:D,$J476)))</f>
      </c>
      <c r="E476" s="61" t="str">
        <f>IF($J476=0,"",IF(INDEX('Прайс и заказ'!F:F,$J476)="","",INDEX('Прайс и заказ'!F:F,$J476)))</f>
      </c>
      <c r="F476" s="62" t="str">
        <f>IF($J476=0,"",IF(INDEX('Прайс и заказ'!I:I,$J476)="","",INDEX('Прайс и заказ'!I:I,$J476)))</f>
      </c>
      <c r="G476" s="63" t="str">
        <f>IF($J476=0,"",IF(INDEX('Прайс и заказ'!K:K,$J476)="","",INDEX('Прайс и заказ'!K:K,$J476)))</f>
      </c>
      <c r="H476" s="62" t="str">
        <f>IF($J476=0,"",IF(INDEX('Прайс и заказ'!L:L,$J476)="","",INDEX('Прайс и заказ'!L:L,$J476)))</f>
      </c>
      <c r="I476" s="13" t="str">
        <f>IF($J476=0,"",IF(INDEX('Прайс и заказ'!M:M,$J476)="","",INDEX('Прайс и заказ'!M:M,$J476)))</f>
      </c>
      <c r="J476" t="str">
        <f>IFERROR(MATCH(468,'Прайс и заказ'!$N$7:$N$491,0)+6,0)</f>
      </c>
      <c r="L476" t="str">
        <f>IF($J476=0,"",IF(INDEX('Прайс и заказ'!Q:Q,$J476)="","",INDEX('Прайс и заказ'!Q:Q,$J476)))</f>
      </c>
    </row>
    <row r="477" spans="1:12" customHeight="1" ht="40">
      <c r="A477" s="13" t="str">
        <f>IF($J477=0,"",IFERROR(_xlfn.IMAGE(INDEX('Прайс и заказ'!$O:$O,$J477)),""))</f>
      </c>
      <c r="B477" s="61" t="str">
        <f>IF($J477=0,"",IF(INDEX('Прайс и заказ'!B:B,$J477)="","",INDEX('Прайс и заказ'!B:B,$J477)))</f>
      </c>
      <c r="C477" s="64" t="str">
        <f>IF($J477=0,"",IF(INDEX('Прайс и заказ'!C:C,$J477)="","",INDEX('Прайс и заказ'!C:C,$J477)))</f>
      </c>
      <c r="D477" s="64" t="str">
        <f>IF($J477=0,"",IF(INDEX('Прайс и заказ'!D:D,$J477)="","",INDEX('Прайс и заказ'!D:D,$J477)))</f>
      </c>
      <c r="E477" s="61" t="str">
        <f>IF($J477=0,"",IF(INDEX('Прайс и заказ'!F:F,$J477)="","",INDEX('Прайс и заказ'!F:F,$J477)))</f>
      </c>
      <c r="F477" s="62" t="str">
        <f>IF($J477=0,"",IF(INDEX('Прайс и заказ'!I:I,$J477)="","",INDEX('Прайс и заказ'!I:I,$J477)))</f>
      </c>
      <c r="G477" s="63" t="str">
        <f>IF($J477=0,"",IF(INDEX('Прайс и заказ'!K:K,$J477)="","",INDEX('Прайс и заказ'!K:K,$J477)))</f>
      </c>
      <c r="H477" s="62" t="str">
        <f>IF($J477=0,"",IF(INDEX('Прайс и заказ'!L:L,$J477)="","",INDEX('Прайс и заказ'!L:L,$J477)))</f>
      </c>
      <c r="I477" s="13" t="str">
        <f>IF($J477=0,"",IF(INDEX('Прайс и заказ'!M:M,$J477)="","",INDEX('Прайс и заказ'!M:M,$J477)))</f>
      </c>
      <c r="J477" t="str">
        <f>IFERROR(MATCH(469,'Прайс и заказ'!$N$7:$N$491,0)+6,0)</f>
      </c>
      <c r="L477" t="str">
        <f>IF($J477=0,"",IF(INDEX('Прайс и заказ'!Q:Q,$J477)="","",INDEX('Прайс и заказ'!Q:Q,$J477)))</f>
      </c>
    </row>
    <row r="478" spans="1:12" customHeight="1" ht="40">
      <c r="A478" s="13" t="str">
        <f>IF($J478=0,"",IFERROR(_xlfn.IMAGE(INDEX('Прайс и заказ'!$O:$O,$J478)),""))</f>
      </c>
      <c r="B478" s="61" t="str">
        <f>IF($J478=0,"",IF(INDEX('Прайс и заказ'!B:B,$J478)="","",INDEX('Прайс и заказ'!B:B,$J478)))</f>
      </c>
      <c r="C478" s="64" t="str">
        <f>IF($J478=0,"",IF(INDEX('Прайс и заказ'!C:C,$J478)="","",INDEX('Прайс и заказ'!C:C,$J478)))</f>
      </c>
      <c r="D478" s="64" t="str">
        <f>IF($J478=0,"",IF(INDEX('Прайс и заказ'!D:D,$J478)="","",INDEX('Прайс и заказ'!D:D,$J478)))</f>
      </c>
      <c r="E478" s="61" t="str">
        <f>IF($J478=0,"",IF(INDEX('Прайс и заказ'!F:F,$J478)="","",INDEX('Прайс и заказ'!F:F,$J478)))</f>
      </c>
      <c r="F478" s="62" t="str">
        <f>IF($J478=0,"",IF(INDEX('Прайс и заказ'!I:I,$J478)="","",INDEX('Прайс и заказ'!I:I,$J478)))</f>
      </c>
      <c r="G478" s="63" t="str">
        <f>IF($J478=0,"",IF(INDEX('Прайс и заказ'!K:K,$J478)="","",INDEX('Прайс и заказ'!K:K,$J478)))</f>
      </c>
      <c r="H478" s="62" t="str">
        <f>IF($J478=0,"",IF(INDEX('Прайс и заказ'!L:L,$J478)="","",INDEX('Прайс и заказ'!L:L,$J478)))</f>
      </c>
      <c r="I478" s="13" t="str">
        <f>IF($J478=0,"",IF(INDEX('Прайс и заказ'!M:M,$J478)="","",INDEX('Прайс и заказ'!M:M,$J478)))</f>
      </c>
      <c r="J478" t="str">
        <f>IFERROR(MATCH(470,'Прайс и заказ'!$N$7:$N$491,0)+6,0)</f>
      </c>
      <c r="L478" t="str">
        <f>IF($J478=0,"",IF(INDEX('Прайс и заказ'!Q:Q,$J478)="","",INDEX('Прайс и заказ'!Q:Q,$J478)))</f>
      </c>
    </row>
    <row r="479" spans="1:12" customHeight="1" ht="40">
      <c r="A479" s="13" t="str">
        <f>IF($J479=0,"",IFERROR(_xlfn.IMAGE(INDEX('Прайс и заказ'!$O:$O,$J479)),""))</f>
      </c>
      <c r="B479" s="61" t="str">
        <f>IF($J479=0,"",IF(INDEX('Прайс и заказ'!B:B,$J479)="","",INDEX('Прайс и заказ'!B:B,$J479)))</f>
      </c>
      <c r="C479" s="64" t="str">
        <f>IF($J479=0,"",IF(INDEX('Прайс и заказ'!C:C,$J479)="","",INDEX('Прайс и заказ'!C:C,$J479)))</f>
      </c>
      <c r="D479" s="64" t="str">
        <f>IF($J479=0,"",IF(INDEX('Прайс и заказ'!D:D,$J479)="","",INDEX('Прайс и заказ'!D:D,$J479)))</f>
      </c>
      <c r="E479" s="61" t="str">
        <f>IF($J479=0,"",IF(INDEX('Прайс и заказ'!F:F,$J479)="","",INDEX('Прайс и заказ'!F:F,$J479)))</f>
      </c>
      <c r="F479" s="62" t="str">
        <f>IF($J479=0,"",IF(INDEX('Прайс и заказ'!I:I,$J479)="","",INDEX('Прайс и заказ'!I:I,$J479)))</f>
      </c>
      <c r="G479" s="63" t="str">
        <f>IF($J479=0,"",IF(INDEX('Прайс и заказ'!K:K,$J479)="","",INDEX('Прайс и заказ'!K:K,$J479)))</f>
      </c>
      <c r="H479" s="62" t="str">
        <f>IF($J479=0,"",IF(INDEX('Прайс и заказ'!L:L,$J479)="","",INDEX('Прайс и заказ'!L:L,$J479)))</f>
      </c>
      <c r="I479" s="13" t="str">
        <f>IF($J479=0,"",IF(INDEX('Прайс и заказ'!M:M,$J479)="","",INDEX('Прайс и заказ'!M:M,$J479)))</f>
      </c>
      <c r="J479" t="str">
        <f>IFERROR(MATCH(471,'Прайс и заказ'!$N$7:$N$491,0)+6,0)</f>
      </c>
      <c r="L479" t="str">
        <f>IF($J479=0,"",IF(INDEX('Прайс и заказ'!Q:Q,$J479)="","",INDEX('Прайс и заказ'!Q:Q,$J479)))</f>
      </c>
    </row>
    <row r="480" spans="1:12" customHeight="1" ht="40">
      <c r="A480" s="13" t="str">
        <f>IF($J480=0,"",IFERROR(_xlfn.IMAGE(INDEX('Прайс и заказ'!$O:$O,$J480)),""))</f>
      </c>
      <c r="B480" s="61" t="str">
        <f>IF($J480=0,"",IF(INDEX('Прайс и заказ'!B:B,$J480)="","",INDEX('Прайс и заказ'!B:B,$J480)))</f>
      </c>
      <c r="C480" s="64" t="str">
        <f>IF($J480=0,"",IF(INDEX('Прайс и заказ'!C:C,$J480)="","",INDEX('Прайс и заказ'!C:C,$J480)))</f>
      </c>
      <c r="D480" s="64" t="str">
        <f>IF($J480=0,"",IF(INDEX('Прайс и заказ'!D:D,$J480)="","",INDEX('Прайс и заказ'!D:D,$J480)))</f>
      </c>
      <c r="E480" s="61" t="str">
        <f>IF($J480=0,"",IF(INDEX('Прайс и заказ'!F:F,$J480)="","",INDEX('Прайс и заказ'!F:F,$J480)))</f>
      </c>
      <c r="F480" s="62" t="str">
        <f>IF($J480=0,"",IF(INDEX('Прайс и заказ'!I:I,$J480)="","",INDEX('Прайс и заказ'!I:I,$J480)))</f>
      </c>
      <c r="G480" s="63" t="str">
        <f>IF($J480=0,"",IF(INDEX('Прайс и заказ'!K:K,$J480)="","",INDEX('Прайс и заказ'!K:K,$J480)))</f>
      </c>
      <c r="H480" s="62" t="str">
        <f>IF($J480=0,"",IF(INDEX('Прайс и заказ'!L:L,$J480)="","",INDEX('Прайс и заказ'!L:L,$J480)))</f>
      </c>
      <c r="I480" s="13" t="str">
        <f>IF($J480=0,"",IF(INDEX('Прайс и заказ'!M:M,$J480)="","",INDEX('Прайс и заказ'!M:M,$J480)))</f>
      </c>
      <c r="J480" t="str">
        <f>IFERROR(MATCH(472,'Прайс и заказ'!$N$7:$N$491,0)+6,0)</f>
      </c>
      <c r="L480" t="str">
        <f>IF($J480=0,"",IF(INDEX('Прайс и заказ'!Q:Q,$J480)="","",INDEX('Прайс и заказ'!Q:Q,$J480)))</f>
      </c>
    </row>
    <row r="481" spans="1:12" customHeight="1" ht="40">
      <c r="A481" s="13" t="str">
        <f>IF($J481=0,"",IFERROR(_xlfn.IMAGE(INDEX('Прайс и заказ'!$O:$O,$J481)),""))</f>
      </c>
      <c r="B481" s="61" t="str">
        <f>IF($J481=0,"",IF(INDEX('Прайс и заказ'!B:B,$J481)="","",INDEX('Прайс и заказ'!B:B,$J481)))</f>
      </c>
      <c r="C481" s="64" t="str">
        <f>IF($J481=0,"",IF(INDEX('Прайс и заказ'!C:C,$J481)="","",INDEX('Прайс и заказ'!C:C,$J481)))</f>
      </c>
      <c r="D481" s="64" t="str">
        <f>IF($J481=0,"",IF(INDEX('Прайс и заказ'!D:D,$J481)="","",INDEX('Прайс и заказ'!D:D,$J481)))</f>
      </c>
      <c r="E481" s="61" t="str">
        <f>IF($J481=0,"",IF(INDEX('Прайс и заказ'!F:F,$J481)="","",INDEX('Прайс и заказ'!F:F,$J481)))</f>
      </c>
      <c r="F481" s="62" t="str">
        <f>IF($J481=0,"",IF(INDEX('Прайс и заказ'!I:I,$J481)="","",INDEX('Прайс и заказ'!I:I,$J481)))</f>
      </c>
      <c r="G481" s="63" t="str">
        <f>IF($J481=0,"",IF(INDEX('Прайс и заказ'!K:K,$J481)="","",INDEX('Прайс и заказ'!K:K,$J481)))</f>
      </c>
      <c r="H481" s="62" t="str">
        <f>IF($J481=0,"",IF(INDEX('Прайс и заказ'!L:L,$J481)="","",INDEX('Прайс и заказ'!L:L,$J481)))</f>
      </c>
      <c r="I481" s="13" t="str">
        <f>IF($J481=0,"",IF(INDEX('Прайс и заказ'!M:M,$J481)="","",INDEX('Прайс и заказ'!M:M,$J481)))</f>
      </c>
      <c r="J481" t="str">
        <f>IFERROR(MATCH(473,'Прайс и заказ'!$N$7:$N$491,0)+6,0)</f>
      </c>
      <c r="L481" t="str">
        <f>IF($J481=0,"",IF(INDEX('Прайс и заказ'!Q:Q,$J481)="","",INDEX('Прайс и заказ'!Q:Q,$J481)))</f>
      </c>
    </row>
    <row r="482" spans="1:12" customHeight="1" ht="40">
      <c r="A482" s="13" t="str">
        <f>IF($J482=0,"",IFERROR(_xlfn.IMAGE(INDEX('Прайс и заказ'!$O:$O,$J482)),""))</f>
      </c>
      <c r="B482" s="61" t="str">
        <f>IF($J482=0,"",IF(INDEX('Прайс и заказ'!B:B,$J482)="","",INDEX('Прайс и заказ'!B:B,$J482)))</f>
      </c>
      <c r="C482" s="64" t="str">
        <f>IF($J482=0,"",IF(INDEX('Прайс и заказ'!C:C,$J482)="","",INDEX('Прайс и заказ'!C:C,$J482)))</f>
      </c>
      <c r="D482" s="64" t="str">
        <f>IF($J482=0,"",IF(INDEX('Прайс и заказ'!D:D,$J482)="","",INDEX('Прайс и заказ'!D:D,$J482)))</f>
      </c>
      <c r="E482" s="61" t="str">
        <f>IF($J482=0,"",IF(INDEX('Прайс и заказ'!F:F,$J482)="","",INDEX('Прайс и заказ'!F:F,$J482)))</f>
      </c>
      <c r="F482" s="62" t="str">
        <f>IF($J482=0,"",IF(INDEX('Прайс и заказ'!I:I,$J482)="","",INDEX('Прайс и заказ'!I:I,$J482)))</f>
      </c>
      <c r="G482" s="63" t="str">
        <f>IF($J482=0,"",IF(INDEX('Прайс и заказ'!K:K,$J482)="","",INDEX('Прайс и заказ'!K:K,$J482)))</f>
      </c>
      <c r="H482" s="62" t="str">
        <f>IF($J482=0,"",IF(INDEX('Прайс и заказ'!L:L,$J482)="","",INDEX('Прайс и заказ'!L:L,$J482)))</f>
      </c>
      <c r="I482" s="13" t="str">
        <f>IF($J482=0,"",IF(INDEX('Прайс и заказ'!M:M,$J482)="","",INDEX('Прайс и заказ'!M:M,$J482)))</f>
      </c>
      <c r="J482" t="str">
        <f>IFERROR(MATCH(474,'Прайс и заказ'!$N$7:$N$491,0)+6,0)</f>
      </c>
      <c r="L482" t="str">
        <f>IF($J482=0,"",IF(INDEX('Прайс и заказ'!Q:Q,$J482)="","",INDEX('Прайс и заказ'!Q:Q,$J482)))</f>
      </c>
    </row>
    <row r="483" spans="1:12" customHeight="1" ht="40">
      <c r="A483" s="13" t="str">
        <f>IF($J483=0,"",IFERROR(_xlfn.IMAGE(INDEX('Прайс и заказ'!$O:$O,$J483)),""))</f>
      </c>
      <c r="B483" s="61" t="str">
        <f>IF($J483=0,"",IF(INDEX('Прайс и заказ'!B:B,$J483)="","",INDEX('Прайс и заказ'!B:B,$J483)))</f>
      </c>
      <c r="C483" s="64" t="str">
        <f>IF($J483=0,"",IF(INDEX('Прайс и заказ'!C:C,$J483)="","",INDEX('Прайс и заказ'!C:C,$J483)))</f>
      </c>
      <c r="D483" s="64" t="str">
        <f>IF($J483=0,"",IF(INDEX('Прайс и заказ'!D:D,$J483)="","",INDEX('Прайс и заказ'!D:D,$J483)))</f>
      </c>
      <c r="E483" s="61" t="str">
        <f>IF($J483=0,"",IF(INDEX('Прайс и заказ'!F:F,$J483)="","",INDEX('Прайс и заказ'!F:F,$J483)))</f>
      </c>
      <c r="F483" s="62" t="str">
        <f>IF($J483=0,"",IF(INDEX('Прайс и заказ'!I:I,$J483)="","",INDEX('Прайс и заказ'!I:I,$J483)))</f>
      </c>
      <c r="G483" s="63" t="str">
        <f>IF($J483=0,"",IF(INDEX('Прайс и заказ'!K:K,$J483)="","",INDEX('Прайс и заказ'!K:K,$J483)))</f>
      </c>
      <c r="H483" s="62" t="str">
        <f>IF($J483=0,"",IF(INDEX('Прайс и заказ'!L:L,$J483)="","",INDEX('Прайс и заказ'!L:L,$J483)))</f>
      </c>
      <c r="I483" s="13" t="str">
        <f>IF($J483=0,"",IF(INDEX('Прайс и заказ'!M:M,$J483)="","",INDEX('Прайс и заказ'!M:M,$J483)))</f>
      </c>
      <c r="J483" t="str">
        <f>IFERROR(MATCH(475,'Прайс и заказ'!$N$7:$N$491,0)+6,0)</f>
      </c>
      <c r="L483" t="str">
        <f>IF($J483=0,"",IF(INDEX('Прайс и заказ'!Q:Q,$J483)="","",INDEX('Прайс и заказ'!Q:Q,$J483)))</f>
      </c>
    </row>
    <row r="484" spans="1:12" customHeight="1" ht="40">
      <c r="A484" s="13" t="str">
        <f>IF($J484=0,"",IFERROR(_xlfn.IMAGE(INDEX('Прайс и заказ'!$O:$O,$J484)),""))</f>
      </c>
      <c r="B484" s="61" t="str">
        <f>IF($J484=0,"",IF(INDEX('Прайс и заказ'!B:B,$J484)="","",INDEX('Прайс и заказ'!B:B,$J484)))</f>
      </c>
      <c r="C484" s="64" t="str">
        <f>IF($J484=0,"",IF(INDEX('Прайс и заказ'!C:C,$J484)="","",INDEX('Прайс и заказ'!C:C,$J484)))</f>
      </c>
      <c r="D484" s="64" t="str">
        <f>IF($J484=0,"",IF(INDEX('Прайс и заказ'!D:D,$J484)="","",INDEX('Прайс и заказ'!D:D,$J484)))</f>
      </c>
      <c r="E484" s="61" t="str">
        <f>IF($J484=0,"",IF(INDEX('Прайс и заказ'!F:F,$J484)="","",INDEX('Прайс и заказ'!F:F,$J484)))</f>
      </c>
      <c r="F484" s="62" t="str">
        <f>IF($J484=0,"",IF(INDEX('Прайс и заказ'!I:I,$J484)="","",INDEX('Прайс и заказ'!I:I,$J484)))</f>
      </c>
      <c r="G484" s="63" t="str">
        <f>IF($J484=0,"",IF(INDEX('Прайс и заказ'!K:K,$J484)="","",INDEX('Прайс и заказ'!K:K,$J484)))</f>
      </c>
      <c r="H484" s="62" t="str">
        <f>IF($J484=0,"",IF(INDEX('Прайс и заказ'!L:L,$J484)="","",INDEX('Прайс и заказ'!L:L,$J484)))</f>
      </c>
      <c r="I484" s="13" t="str">
        <f>IF($J484=0,"",IF(INDEX('Прайс и заказ'!M:M,$J484)="","",INDEX('Прайс и заказ'!M:M,$J484)))</f>
      </c>
      <c r="J484" t="str">
        <f>IFERROR(MATCH(476,'Прайс и заказ'!$N$7:$N$491,0)+6,0)</f>
      </c>
      <c r="L484" t="str">
        <f>IF($J484=0,"",IF(INDEX('Прайс и заказ'!Q:Q,$J484)="","",INDEX('Прайс и заказ'!Q:Q,$J484)))</f>
      </c>
    </row>
    <row r="485" spans="1:12" customHeight="1" ht="40">
      <c r="A485" s="13" t="str">
        <f>IF($J485=0,"",IFERROR(_xlfn.IMAGE(INDEX('Прайс и заказ'!$O:$O,$J485)),""))</f>
      </c>
      <c r="B485" s="61" t="str">
        <f>IF($J485=0,"",IF(INDEX('Прайс и заказ'!B:B,$J485)="","",INDEX('Прайс и заказ'!B:B,$J485)))</f>
      </c>
      <c r="C485" s="64" t="str">
        <f>IF($J485=0,"",IF(INDEX('Прайс и заказ'!C:C,$J485)="","",INDEX('Прайс и заказ'!C:C,$J485)))</f>
      </c>
      <c r="D485" s="64" t="str">
        <f>IF($J485=0,"",IF(INDEX('Прайс и заказ'!D:D,$J485)="","",INDEX('Прайс и заказ'!D:D,$J485)))</f>
      </c>
      <c r="E485" s="61" t="str">
        <f>IF($J485=0,"",IF(INDEX('Прайс и заказ'!F:F,$J485)="","",INDEX('Прайс и заказ'!F:F,$J485)))</f>
      </c>
      <c r="F485" s="62" t="str">
        <f>IF($J485=0,"",IF(INDEX('Прайс и заказ'!I:I,$J485)="","",INDEX('Прайс и заказ'!I:I,$J485)))</f>
      </c>
      <c r="G485" s="63" t="str">
        <f>IF($J485=0,"",IF(INDEX('Прайс и заказ'!K:K,$J485)="","",INDEX('Прайс и заказ'!K:K,$J485)))</f>
      </c>
      <c r="H485" s="62" t="str">
        <f>IF($J485=0,"",IF(INDEX('Прайс и заказ'!L:L,$J485)="","",INDEX('Прайс и заказ'!L:L,$J485)))</f>
      </c>
      <c r="I485" s="13" t="str">
        <f>IF($J485=0,"",IF(INDEX('Прайс и заказ'!M:M,$J485)="","",INDEX('Прайс и заказ'!M:M,$J485)))</f>
      </c>
      <c r="J485" t="str">
        <f>IFERROR(MATCH(477,'Прайс и заказ'!$N$7:$N$491,0)+6,0)</f>
      </c>
      <c r="L485" t="str">
        <f>IF($J485=0,"",IF(INDEX('Прайс и заказ'!Q:Q,$J485)="","",INDEX('Прайс и заказ'!Q:Q,$J485)))</f>
      </c>
    </row>
    <row r="486" spans="1:12" customHeight="1" ht="40">
      <c r="A486" s="13" t="str">
        <f>IF($J486=0,"",IFERROR(_xlfn.IMAGE(INDEX('Прайс и заказ'!$O:$O,$J486)),""))</f>
      </c>
      <c r="B486" s="61" t="str">
        <f>IF($J486=0,"",IF(INDEX('Прайс и заказ'!B:B,$J486)="","",INDEX('Прайс и заказ'!B:B,$J486)))</f>
      </c>
      <c r="C486" s="64" t="str">
        <f>IF($J486=0,"",IF(INDEX('Прайс и заказ'!C:C,$J486)="","",INDEX('Прайс и заказ'!C:C,$J486)))</f>
      </c>
      <c r="D486" s="64" t="str">
        <f>IF($J486=0,"",IF(INDEX('Прайс и заказ'!D:D,$J486)="","",INDEX('Прайс и заказ'!D:D,$J486)))</f>
      </c>
      <c r="E486" s="61" t="str">
        <f>IF($J486=0,"",IF(INDEX('Прайс и заказ'!F:F,$J486)="","",INDEX('Прайс и заказ'!F:F,$J486)))</f>
      </c>
      <c r="F486" s="62" t="str">
        <f>IF($J486=0,"",IF(INDEX('Прайс и заказ'!I:I,$J486)="","",INDEX('Прайс и заказ'!I:I,$J486)))</f>
      </c>
      <c r="G486" s="63" t="str">
        <f>IF($J486=0,"",IF(INDEX('Прайс и заказ'!K:K,$J486)="","",INDEX('Прайс и заказ'!K:K,$J486)))</f>
      </c>
      <c r="H486" s="62" t="str">
        <f>IF($J486=0,"",IF(INDEX('Прайс и заказ'!L:L,$J486)="","",INDEX('Прайс и заказ'!L:L,$J486)))</f>
      </c>
      <c r="I486" s="13" t="str">
        <f>IF($J486=0,"",IF(INDEX('Прайс и заказ'!M:M,$J486)="","",INDEX('Прайс и заказ'!M:M,$J486)))</f>
      </c>
      <c r="J486" t="str">
        <f>IFERROR(MATCH(478,'Прайс и заказ'!$N$7:$N$491,0)+6,0)</f>
      </c>
      <c r="L486" t="str">
        <f>IF($J486=0,"",IF(INDEX('Прайс и заказ'!Q:Q,$J486)="","",INDEX('Прайс и заказ'!Q:Q,$J486)))</f>
      </c>
    </row>
    <row r="487" spans="1:12" customHeight="1" ht="40">
      <c r="A487" s="13" t="str">
        <f>IF($J487=0,"",IFERROR(_xlfn.IMAGE(INDEX('Прайс и заказ'!$O:$O,$J487)),""))</f>
      </c>
      <c r="B487" s="61" t="str">
        <f>IF($J487=0,"",IF(INDEX('Прайс и заказ'!B:B,$J487)="","",INDEX('Прайс и заказ'!B:B,$J487)))</f>
      </c>
      <c r="C487" s="64" t="str">
        <f>IF($J487=0,"",IF(INDEX('Прайс и заказ'!C:C,$J487)="","",INDEX('Прайс и заказ'!C:C,$J487)))</f>
      </c>
      <c r="D487" s="64" t="str">
        <f>IF($J487=0,"",IF(INDEX('Прайс и заказ'!D:D,$J487)="","",INDEX('Прайс и заказ'!D:D,$J487)))</f>
      </c>
      <c r="E487" s="61" t="str">
        <f>IF($J487=0,"",IF(INDEX('Прайс и заказ'!F:F,$J487)="","",INDEX('Прайс и заказ'!F:F,$J487)))</f>
      </c>
      <c r="F487" s="62" t="str">
        <f>IF($J487=0,"",IF(INDEX('Прайс и заказ'!I:I,$J487)="","",INDEX('Прайс и заказ'!I:I,$J487)))</f>
      </c>
      <c r="G487" s="63" t="str">
        <f>IF($J487=0,"",IF(INDEX('Прайс и заказ'!K:K,$J487)="","",INDEX('Прайс и заказ'!K:K,$J487)))</f>
      </c>
      <c r="H487" s="62" t="str">
        <f>IF($J487=0,"",IF(INDEX('Прайс и заказ'!L:L,$J487)="","",INDEX('Прайс и заказ'!L:L,$J487)))</f>
      </c>
      <c r="I487" s="13" t="str">
        <f>IF($J487=0,"",IF(INDEX('Прайс и заказ'!M:M,$J487)="","",INDEX('Прайс и заказ'!M:M,$J487)))</f>
      </c>
      <c r="J487" t="str">
        <f>IFERROR(MATCH(479,'Прайс и заказ'!$N$7:$N$491,0)+6,0)</f>
      </c>
      <c r="L487" t="str">
        <f>IF($J487=0,"",IF(INDEX('Прайс и заказ'!Q:Q,$J487)="","",INDEX('Прайс и заказ'!Q:Q,$J487)))</f>
      </c>
    </row>
    <row r="488" spans="1:12" customHeight="1" ht="40">
      <c r="A488" s="13" t="str">
        <f>IF($J488=0,"",IFERROR(_xlfn.IMAGE(INDEX('Прайс и заказ'!$O:$O,$J488)),""))</f>
      </c>
      <c r="B488" s="61" t="str">
        <f>IF($J488=0,"",IF(INDEX('Прайс и заказ'!B:B,$J488)="","",INDEX('Прайс и заказ'!B:B,$J488)))</f>
      </c>
      <c r="C488" s="64" t="str">
        <f>IF($J488=0,"",IF(INDEX('Прайс и заказ'!C:C,$J488)="","",INDEX('Прайс и заказ'!C:C,$J488)))</f>
      </c>
      <c r="D488" s="64" t="str">
        <f>IF($J488=0,"",IF(INDEX('Прайс и заказ'!D:D,$J488)="","",INDEX('Прайс и заказ'!D:D,$J488)))</f>
      </c>
      <c r="E488" s="61" t="str">
        <f>IF($J488=0,"",IF(INDEX('Прайс и заказ'!F:F,$J488)="","",INDEX('Прайс и заказ'!F:F,$J488)))</f>
      </c>
      <c r="F488" s="62" t="str">
        <f>IF($J488=0,"",IF(INDEX('Прайс и заказ'!I:I,$J488)="","",INDEX('Прайс и заказ'!I:I,$J488)))</f>
      </c>
      <c r="G488" s="63" t="str">
        <f>IF($J488=0,"",IF(INDEX('Прайс и заказ'!K:K,$J488)="","",INDEX('Прайс и заказ'!K:K,$J488)))</f>
      </c>
      <c r="H488" s="62" t="str">
        <f>IF($J488=0,"",IF(INDEX('Прайс и заказ'!L:L,$J488)="","",INDEX('Прайс и заказ'!L:L,$J488)))</f>
      </c>
      <c r="I488" s="13" t="str">
        <f>IF($J488=0,"",IF(INDEX('Прайс и заказ'!M:M,$J488)="","",INDEX('Прайс и заказ'!M:M,$J488)))</f>
      </c>
      <c r="J488" t="str">
        <f>IFERROR(MATCH(480,'Прайс и заказ'!$N$7:$N$491,0)+6,0)</f>
      </c>
      <c r="L488" t="str">
        <f>IF($J488=0,"",IF(INDEX('Прайс и заказ'!Q:Q,$J488)="","",INDEX('Прайс и заказ'!Q:Q,$J488)))</f>
      </c>
    </row>
    <row r="489" spans="1:12" customHeight="1" ht="40">
      <c r="A489" s="13" t="str">
        <f>IF($J489=0,"",IFERROR(_xlfn.IMAGE(INDEX('Прайс и заказ'!$O:$O,$J489)),""))</f>
      </c>
      <c r="B489" s="61" t="str">
        <f>IF($J489=0,"",IF(INDEX('Прайс и заказ'!B:B,$J489)="","",INDEX('Прайс и заказ'!B:B,$J489)))</f>
      </c>
      <c r="C489" s="64" t="str">
        <f>IF($J489=0,"",IF(INDEX('Прайс и заказ'!C:C,$J489)="","",INDEX('Прайс и заказ'!C:C,$J489)))</f>
      </c>
      <c r="D489" s="64" t="str">
        <f>IF($J489=0,"",IF(INDEX('Прайс и заказ'!D:D,$J489)="","",INDEX('Прайс и заказ'!D:D,$J489)))</f>
      </c>
      <c r="E489" s="61" t="str">
        <f>IF($J489=0,"",IF(INDEX('Прайс и заказ'!F:F,$J489)="","",INDEX('Прайс и заказ'!F:F,$J489)))</f>
      </c>
      <c r="F489" s="62" t="str">
        <f>IF($J489=0,"",IF(INDEX('Прайс и заказ'!I:I,$J489)="","",INDEX('Прайс и заказ'!I:I,$J489)))</f>
      </c>
      <c r="G489" s="63" t="str">
        <f>IF($J489=0,"",IF(INDEX('Прайс и заказ'!K:K,$J489)="","",INDEX('Прайс и заказ'!K:K,$J489)))</f>
      </c>
      <c r="H489" s="62" t="str">
        <f>IF($J489=0,"",IF(INDEX('Прайс и заказ'!L:L,$J489)="","",INDEX('Прайс и заказ'!L:L,$J489)))</f>
      </c>
      <c r="I489" s="13" t="str">
        <f>IF($J489=0,"",IF(INDEX('Прайс и заказ'!M:M,$J489)="","",INDEX('Прайс и заказ'!M:M,$J489)))</f>
      </c>
      <c r="J489" t="str">
        <f>IFERROR(MATCH(481,'Прайс и заказ'!$N$7:$N$491,0)+6,0)</f>
      </c>
      <c r="L489" t="str">
        <f>IF($J489=0,"",IF(INDEX('Прайс и заказ'!Q:Q,$J489)="","",INDEX('Прайс и заказ'!Q:Q,$J489)))</f>
      </c>
    </row>
    <row r="490" spans="1:12" customHeight="1" ht="40">
      <c r="A490" s="13" t="str">
        <f>IF($J490=0,"",IFERROR(_xlfn.IMAGE(INDEX('Прайс и заказ'!$O:$O,$J490)),""))</f>
      </c>
      <c r="B490" s="61" t="str">
        <f>IF($J490=0,"",IF(INDEX('Прайс и заказ'!B:B,$J490)="","",INDEX('Прайс и заказ'!B:B,$J490)))</f>
      </c>
      <c r="C490" s="64" t="str">
        <f>IF($J490=0,"",IF(INDEX('Прайс и заказ'!C:C,$J490)="","",INDEX('Прайс и заказ'!C:C,$J490)))</f>
      </c>
      <c r="D490" s="64" t="str">
        <f>IF($J490=0,"",IF(INDEX('Прайс и заказ'!D:D,$J490)="","",INDEX('Прайс и заказ'!D:D,$J490)))</f>
      </c>
      <c r="E490" s="61" t="str">
        <f>IF($J490=0,"",IF(INDEX('Прайс и заказ'!F:F,$J490)="","",INDEX('Прайс и заказ'!F:F,$J490)))</f>
      </c>
      <c r="F490" s="62" t="str">
        <f>IF($J490=0,"",IF(INDEX('Прайс и заказ'!I:I,$J490)="","",INDEX('Прайс и заказ'!I:I,$J490)))</f>
      </c>
      <c r="G490" s="63" t="str">
        <f>IF($J490=0,"",IF(INDEX('Прайс и заказ'!K:K,$J490)="","",INDEX('Прайс и заказ'!K:K,$J490)))</f>
      </c>
      <c r="H490" s="62" t="str">
        <f>IF($J490=0,"",IF(INDEX('Прайс и заказ'!L:L,$J490)="","",INDEX('Прайс и заказ'!L:L,$J490)))</f>
      </c>
      <c r="I490" s="13" t="str">
        <f>IF($J490=0,"",IF(INDEX('Прайс и заказ'!M:M,$J490)="","",INDEX('Прайс и заказ'!M:M,$J490)))</f>
      </c>
      <c r="J490" t="str">
        <f>IFERROR(MATCH(482,'Прайс и заказ'!$N$7:$N$491,0)+6,0)</f>
      </c>
      <c r="L490" t="str">
        <f>IF($J490=0,"",IF(INDEX('Прайс и заказ'!Q:Q,$J490)="","",INDEX('Прайс и заказ'!Q:Q,$J490)))</f>
      </c>
    </row>
    <row r="491" spans="1:12" customHeight="1" ht="40">
      <c r="A491" s="13" t="str">
        <f>IF($J491=0,"",IFERROR(_xlfn.IMAGE(INDEX('Прайс и заказ'!$O:$O,$J491)),""))</f>
      </c>
      <c r="B491" s="61" t="str">
        <f>IF($J491=0,"",IF(INDEX('Прайс и заказ'!B:B,$J491)="","",INDEX('Прайс и заказ'!B:B,$J491)))</f>
      </c>
      <c r="C491" s="64" t="str">
        <f>IF($J491=0,"",IF(INDEX('Прайс и заказ'!C:C,$J491)="","",INDEX('Прайс и заказ'!C:C,$J491)))</f>
      </c>
      <c r="D491" s="64" t="str">
        <f>IF($J491=0,"",IF(INDEX('Прайс и заказ'!D:D,$J491)="","",INDEX('Прайс и заказ'!D:D,$J491)))</f>
      </c>
      <c r="E491" s="61" t="str">
        <f>IF($J491=0,"",IF(INDEX('Прайс и заказ'!F:F,$J491)="","",INDEX('Прайс и заказ'!F:F,$J491)))</f>
      </c>
      <c r="F491" s="62" t="str">
        <f>IF($J491=0,"",IF(INDEX('Прайс и заказ'!I:I,$J491)="","",INDEX('Прайс и заказ'!I:I,$J491)))</f>
      </c>
      <c r="G491" s="63" t="str">
        <f>IF($J491=0,"",IF(INDEX('Прайс и заказ'!K:K,$J491)="","",INDEX('Прайс и заказ'!K:K,$J491)))</f>
      </c>
      <c r="H491" s="62" t="str">
        <f>IF($J491=0,"",IF(INDEX('Прайс и заказ'!L:L,$J491)="","",INDEX('Прайс и заказ'!L:L,$J491)))</f>
      </c>
      <c r="I491" s="13" t="str">
        <f>IF($J491=0,"",IF(INDEX('Прайс и заказ'!M:M,$J491)="","",INDEX('Прайс и заказ'!M:M,$J491)))</f>
      </c>
      <c r="J491" t="str">
        <f>IFERROR(MATCH(483,'Прайс и заказ'!$N$7:$N$491,0)+6,0)</f>
      </c>
      <c r="L491" t="str">
        <f>IF($J491=0,"",IF(INDEX('Прайс и заказ'!Q:Q,$J491)="","",INDEX('Прайс и заказ'!Q:Q,$J491)))</f>
      </c>
    </row>
    <row r="492" spans="1:12" customHeight="1" ht="40">
      <c r="A492" s="13" t="str">
        <f>IF($J492=0,"",IFERROR(_xlfn.IMAGE(INDEX('Прайс и заказ'!$O:$O,$J492)),""))</f>
      </c>
      <c r="B492" s="61" t="str">
        <f>IF($J492=0,"",IF(INDEX('Прайс и заказ'!B:B,$J492)="","",INDEX('Прайс и заказ'!B:B,$J492)))</f>
      </c>
      <c r="C492" s="64" t="str">
        <f>IF($J492=0,"",IF(INDEX('Прайс и заказ'!C:C,$J492)="","",INDEX('Прайс и заказ'!C:C,$J492)))</f>
      </c>
      <c r="D492" s="64" t="str">
        <f>IF($J492=0,"",IF(INDEX('Прайс и заказ'!D:D,$J492)="","",INDEX('Прайс и заказ'!D:D,$J492)))</f>
      </c>
      <c r="E492" s="61" t="str">
        <f>IF($J492=0,"",IF(INDEX('Прайс и заказ'!F:F,$J492)="","",INDEX('Прайс и заказ'!F:F,$J492)))</f>
      </c>
      <c r="F492" s="62" t="str">
        <f>IF($J492=0,"",IF(INDEX('Прайс и заказ'!I:I,$J492)="","",INDEX('Прайс и заказ'!I:I,$J492)))</f>
      </c>
      <c r="G492" s="63" t="str">
        <f>IF($J492=0,"",IF(INDEX('Прайс и заказ'!K:K,$J492)="","",INDEX('Прайс и заказ'!K:K,$J492)))</f>
      </c>
      <c r="H492" s="62" t="str">
        <f>IF($J492=0,"",IF(INDEX('Прайс и заказ'!L:L,$J492)="","",INDEX('Прайс и заказ'!L:L,$J492)))</f>
      </c>
      <c r="I492" s="13" t="str">
        <f>IF($J492=0,"",IF(INDEX('Прайс и заказ'!M:M,$J492)="","",INDEX('Прайс и заказ'!M:M,$J492)))</f>
      </c>
      <c r="J492" t="str">
        <f>IFERROR(MATCH(484,'Прайс и заказ'!$N$7:$N$491,0)+6,0)</f>
      </c>
      <c r="L492" t="str">
        <f>IF($J492=0,"",IF(INDEX('Прайс и заказ'!Q:Q,$J492)="","",INDEX('Прайс и заказ'!Q:Q,$J492)))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49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1474</v>
      </c>
    </row>
    <row r="2" spans="1:6">
      <c r="A2" t="s">
        <v>1475</v>
      </c>
    </row>
    <row r="3" spans="1:6">
      <c r="A3" t="s">
        <v>1476</v>
      </c>
    </row>
    <row r="4" spans="1:6">
      <c r="A4" t="s">
        <v>1477</v>
      </c>
    </row>
    <row r="5" spans="1:6">
      <c r="A5" t="s">
        <v>1478</v>
      </c>
      <c r="B5" t="s">
        <v>1479</v>
      </c>
      <c r="C5" t="s">
        <v>1480</v>
      </c>
      <c r="D5" t="s">
        <v>1481</v>
      </c>
    </row>
    <row r="6" spans="1:6">
      <c r="A6" t="s">
        <v>1482</v>
      </c>
      <c r="B6" t="s">
        <v>1483</v>
      </c>
      <c r="C6" t="s">
        <v>1484</v>
      </c>
      <c r="D6" t="s">
        <v>1485</v>
      </c>
      <c r="E6" t="s">
        <v>1486</v>
      </c>
      <c r="F6" t="s">
        <v>1487</v>
      </c>
    </row>
    <row r="7" spans="1:6">
      <c r="A7" t="s">
        <v>1488</v>
      </c>
      <c r="B7">
        <v>6</v>
      </c>
      <c r="C7" t="s">
        <v>1489</v>
      </c>
      <c r="D7" t="s">
        <v>1490</v>
      </c>
      <c r="E7" t="s">
        <v>1491</v>
      </c>
      <c r="F7" t="s">
        <v>1492</v>
      </c>
    </row>
    <row r="8" spans="1:6">
      <c r="A8" t="s">
        <v>1493</v>
      </c>
      <c r="B8">
        <v>8</v>
      </c>
      <c r="C8" t="s">
        <v>1494</v>
      </c>
      <c r="D8" t="s">
        <v>1495</v>
      </c>
      <c r="E8" t="s">
        <v>1496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2026-10-01T20:33:42+04:00</dcterms:created>
  <dcterms:modified xsi:type="dcterms:W3CDTF">2026-10-01T20:33:42+04:00</dcterms:modified>
  <dc:title>Прайс-лист LavrPack — Плёнка — Рулоны · Матовая</dc:title>
  <dc:description>Сформировано на www.lavrpack.ru 01.10.2026 20:33</dc:description>
  <dc:subject/>
  <cp:keywords/>
  <cp:category/>
</cp:coreProperties>
</file>